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7680" windowHeight="14980" activeTab="0"/>
  </bookViews>
  <sheets>
    <sheet name="медиабюджет simple " sheetId="1" r:id="rId1"/>
  </sheets>
  <externalReferences>
    <externalReference r:id="rId4"/>
  </externalReferences>
  <definedNames>
    <definedName name="август">#REF!</definedName>
    <definedName name="апрель">#REF!</definedName>
    <definedName name="декабрь">#REF!</definedName>
    <definedName name="Задолженность_Начало">#REF!</definedName>
    <definedName name="июль">#REF!</definedName>
    <definedName name="июнь">#REF!</definedName>
    <definedName name="май">#REF!</definedName>
    <definedName name="март">#REF!</definedName>
    <definedName name="ноябрь">#REF!</definedName>
    <definedName name="октябрь">#REF!</definedName>
    <definedName name="сентябрь">#REF!</definedName>
    <definedName name="ф4">#REF!</definedName>
    <definedName name="февраль">#REF!</definedName>
    <definedName name="январь">#REF!</definedName>
    <definedName name="BP4b..q250">#REF!</definedName>
    <definedName name="_xlnm.Print_Area" localSheetId="0">'медиабюджет simple '!$A$7:$BA$59</definedName>
  </definedNames>
  <calcPr fullCalcOnLoad="1"/>
</workbook>
</file>

<file path=xl/comments1.xml><?xml version="1.0" encoding="utf-8"?>
<comments xmlns="http://schemas.openxmlformats.org/spreadsheetml/2006/main">
  <authors>
    <author>tperminova</author>
  </authors>
  <commentList>
    <comment ref="W40" authorId="0">
      <text>
        <r>
          <rPr>
            <b/>
            <sz val="8"/>
            <rFont val="Tahoma"/>
            <family val="0"/>
          </rPr>
          <t>tperminova: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<sst xmlns="http://schemas.openxmlformats.org/spreadsheetml/2006/main" count="54" uniqueCount="54">
  <si>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МЕДИА НОСИТЕЛЬ</t>
  </si>
  <si>
    <t>кол во выходов</t>
  </si>
  <si>
    <t>стоимость всего за год</t>
  </si>
  <si>
    <t>наружная реклама</t>
  </si>
  <si>
    <t>Итого наружная реклама</t>
  </si>
  <si>
    <t>пресса</t>
  </si>
  <si>
    <t>Итого пресса</t>
  </si>
  <si>
    <t>Сувениры</t>
  </si>
  <si>
    <t>Итого промо</t>
  </si>
  <si>
    <t>Интернет</t>
  </si>
  <si>
    <t>Полиграфия</t>
  </si>
  <si>
    <t>Сувениры к Новому году</t>
  </si>
  <si>
    <t>Оформление и знаки идентификации</t>
  </si>
  <si>
    <t>Обновление базы данных</t>
  </si>
  <si>
    <t>Бизнес Журнал</t>
  </si>
  <si>
    <t>sms-рассылки</t>
  </si>
  <si>
    <t>промо- мероприятия</t>
  </si>
  <si>
    <t>Дисконтные карты</t>
  </si>
  <si>
    <t>Итого полиграфия</t>
  </si>
  <si>
    <t>Итого сувенирная продукция</t>
  </si>
  <si>
    <t>Итого смс и базы данных</t>
  </si>
  <si>
    <t xml:space="preserve">Итого оформление </t>
  </si>
  <si>
    <t>ИТОГО ПОСТОЯННАЯ АКТИВНОСТЬ</t>
  </si>
  <si>
    <t xml:space="preserve">Итого Интернет </t>
  </si>
  <si>
    <t>ИТОГО ВАРИАТИВНАЯ АКТИВНОСТЬ</t>
  </si>
  <si>
    <t>Итого ПО МЕСЯЦАМ</t>
  </si>
  <si>
    <t>средняя стоимость единицы</t>
  </si>
  <si>
    <t xml:space="preserve">Система указателей </t>
  </si>
  <si>
    <t>Итого радио реклама</t>
  </si>
  <si>
    <t>Европа плюс</t>
  </si>
  <si>
    <t>продвижение сайта в поисковых системах</t>
  </si>
  <si>
    <t>кросс-промо программа</t>
  </si>
  <si>
    <t>региональная программа</t>
  </si>
  <si>
    <t>Радио реклама</t>
  </si>
  <si>
    <t>Серебряный дождь</t>
  </si>
  <si>
    <t>Эхо Москвы</t>
  </si>
  <si>
    <t xml:space="preserve">МЕДИА ПЛАН </t>
  </si>
  <si>
    <t>доля по году</t>
  </si>
  <si>
    <t>Арки 12х3</t>
  </si>
  <si>
    <t>щиты, региональная программа</t>
  </si>
  <si>
    <t>Печать и монтаж наружной рекламы</t>
  </si>
  <si>
    <t>журнал 1</t>
  </si>
  <si>
    <t>журнал 2</t>
  </si>
  <si>
    <t>внутреннее оформление</t>
  </si>
  <si>
    <t xml:space="preserve">создание сайта </t>
  </si>
  <si>
    <t>Брошюры партнеров</t>
  </si>
  <si>
    <t>Собственная полиграфия 1</t>
  </si>
  <si>
    <t>Визитки</t>
  </si>
  <si>
    <t>VIP подарки</t>
  </si>
  <si>
    <t>мелкие сувениры</t>
  </si>
  <si>
    <t>Сувениры при приобретении товара</t>
  </si>
  <si>
    <t>промо1</t>
  </si>
  <si>
    <t>промо 2</t>
  </si>
  <si>
    <t>Примечание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</si>
</sst>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  <numFmt numFmtId="173" formatCode="&quot;\&quot;#,##0;[Red]&quot;\&quot;\-#,##0"/>
    <numFmt numFmtId="174" formatCode="&quot;\&quot;#,##0.00;[Red]&quot;\&quot;\-#,##0.00"/>
    <numFmt numFmtId="175" formatCode="General_)"/>
    <numFmt numFmtId="176" formatCode="[$$-C09]#,##0.0"/>
    <numFmt numFmtId="177" formatCode="[$$-C09]#,##0.00"/>
    <numFmt numFmtId="178" formatCode="[$$-C09]#,##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6">
    <font>
      <sz val="10"/>
      <name val="Arial Cyr"/>
      <family val="0"/>
    </font>
    <font>
      <sz val="10"/>
      <name val="Helv"/>
      <family val="0"/>
    </font>
    <font>
      <sz val="8"/>
      <name val="Futuris"/>
      <family val="0"/>
    </font>
    <font>
      <sz val="12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‚l‚r ‚oѓSѓVѓbѓN"/>
      <family val="3"/>
    </font>
    <font>
      <sz val="10"/>
      <name val="Times New Roman Cyr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2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2"/>
      <color indexed="10"/>
      <name val="Microsoft Sans Serif"/>
      <family val="0"/>
    </font>
    <font>
      <sz val="12"/>
      <color indexed="10"/>
      <name val="Microsoft Sans Serif"/>
      <family val="0"/>
    </font>
    <font>
      <sz val="12"/>
      <color indexed="9"/>
      <name val="Microsoft Sans Serif"/>
      <family val="0"/>
    </font>
    <font>
      <u val="single"/>
      <sz val="12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8"/>
      <color indexed="8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2" fillId="0" borderId="10" applyBorder="0" applyAlignment="0">
      <protection/>
    </xf>
    <xf numFmtId="175" fontId="3" fillId="0" borderId="0">
      <alignment/>
      <protection/>
    </xf>
    <xf numFmtId="4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8" fillId="0" borderId="0" xfId="53" applyFont="1" applyBorder="1" applyAlignment="1">
      <alignment horizontal="center" wrapText="1"/>
      <protection/>
    </xf>
    <xf numFmtId="0" fontId="28" fillId="0" borderId="0" xfId="53" applyFont="1" applyBorder="1" applyAlignment="1">
      <alignment wrapText="1"/>
      <protection/>
    </xf>
    <xf numFmtId="0" fontId="29" fillId="0" borderId="0" xfId="53" applyFont="1" applyAlignment="1">
      <alignment horizontal="center" wrapText="1"/>
      <protection/>
    </xf>
    <xf numFmtId="176" fontId="29" fillId="0" borderId="0" xfId="53" applyNumberFormat="1" applyFont="1" applyAlignment="1">
      <alignment horizontal="center" wrapText="1"/>
      <protection/>
    </xf>
    <xf numFmtId="0" fontId="29" fillId="0" borderId="0" xfId="53" applyNumberFormat="1" applyFont="1" applyAlignment="1">
      <alignment horizontal="center" wrapText="1"/>
      <protection/>
    </xf>
    <xf numFmtId="172" fontId="29" fillId="0" borderId="0" xfId="53" applyNumberFormat="1" applyFont="1" applyAlignment="1">
      <alignment horizontal="center" wrapText="1"/>
      <protection/>
    </xf>
    <xf numFmtId="172" fontId="29" fillId="0" borderId="0" xfId="53" applyNumberFormat="1" applyFont="1" applyFill="1" applyAlignment="1">
      <alignment horizontal="center" wrapText="1"/>
      <protection/>
    </xf>
    <xf numFmtId="0" fontId="29" fillId="0" borderId="0" xfId="53" applyFont="1" applyAlignment="1">
      <alignment wrapText="1"/>
      <protection/>
    </xf>
    <xf numFmtId="0" fontId="28" fillId="0" borderId="0" xfId="53" applyFont="1" applyBorder="1" applyAlignment="1">
      <alignment horizontal="left" wrapText="1"/>
      <protection/>
    </xf>
    <xf numFmtId="0" fontId="30" fillId="0" borderId="11" xfId="53" applyFont="1" applyBorder="1" applyAlignment="1">
      <alignment horizontal="left" vertical="center" wrapText="1"/>
      <protection/>
    </xf>
    <xf numFmtId="0" fontId="29" fillId="0" borderId="12" xfId="53" applyFont="1" applyBorder="1" applyAlignment="1">
      <alignment wrapText="1"/>
      <protection/>
    </xf>
    <xf numFmtId="17" fontId="29" fillId="0" borderId="13" xfId="53" applyNumberFormat="1" applyFont="1" applyFill="1" applyBorder="1" applyAlignment="1">
      <alignment horizontal="center" wrapText="1"/>
      <protection/>
    </xf>
    <xf numFmtId="17" fontId="29" fillId="0" borderId="14" xfId="53" applyNumberFormat="1" applyFont="1" applyFill="1" applyBorder="1" applyAlignment="1">
      <alignment horizontal="center" wrapText="1"/>
      <protection/>
    </xf>
    <xf numFmtId="17" fontId="29" fillId="0" borderId="15" xfId="53" applyNumberFormat="1" applyFont="1" applyFill="1" applyBorder="1" applyAlignment="1">
      <alignment horizontal="center" wrapText="1"/>
      <protection/>
    </xf>
    <xf numFmtId="0" fontId="29" fillId="0" borderId="16" xfId="53" applyNumberFormat="1" applyFont="1" applyBorder="1" applyAlignment="1">
      <alignment horizontal="center" wrapText="1"/>
      <protection/>
    </xf>
    <xf numFmtId="172" fontId="29" fillId="0" borderId="17" xfId="53" applyNumberFormat="1" applyFont="1" applyBorder="1" applyAlignment="1">
      <alignment horizontal="center" wrapText="1"/>
      <protection/>
    </xf>
    <xf numFmtId="172" fontId="29" fillId="0" borderId="18" xfId="53" applyNumberFormat="1" applyFont="1" applyBorder="1" applyAlignment="1">
      <alignment horizontal="center" wrapText="1"/>
      <protection/>
    </xf>
    <xf numFmtId="172" fontId="29" fillId="0" borderId="0" xfId="53" applyNumberFormat="1" applyFont="1" applyFill="1" applyBorder="1" applyAlignment="1">
      <alignment horizontal="center" wrapText="1"/>
      <protection/>
    </xf>
    <xf numFmtId="0" fontId="30" fillId="33" borderId="12" xfId="53" applyFont="1" applyFill="1" applyBorder="1" applyAlignment="1">
      <alignment horizontal="left" wrapText="1"/>
      <protection/>
    </xf>
    <xf numFmtId="0" fontId="29" fillId="33" borderId="19" xfId="53" applyFont="1" applyFill="1" applyBorder="1" applyAlignment="1">
      <alignment wrapText="1"/>
      <protection/>
    </xf>
    <xf numFmtId="0" fontId="29" fillId="33" borderId="20" xfId="53" applyFont="1" applyFill="1" applyBorder="1" applyAlignment="1">
      <alignment horizontal="center" vertical="center" wrapText="1"/>
      <protection/>
    </xf>
    <xf numFmtId="0" fontId="29" fillId="33" borderId="17" xfId="53" applyFont="1" applyFill="1" applyBorder="1" applyAlignment="1">
      <alignment horizontal="center" vertical="center" wrapText="1"/>
      <protection/>
    </xf>
    <xf numFmtId="0" fontId="29" fillId="33" borderId="18" xfId="53" applyFont="1" applyFill="1" applyBorder="1" applyAlignment="1">
      <alignment horizontal="center" vertical="center" wrapText="1"/>
      <protection/>
    </xf>
    <xf numFmtId="0" fontId="29" fillId="33" borderId="16" xfId="53" applyFont="1" applyFill="1" applyBorder="1" applyAlignment="1">
      <alignment horizontal="center" vertical="center" wrapText="1"/>
      <protection/>
    </xf>
    <xf numFmtId="0" fontId="29" fillId="33" borderId="21" xfId="53" applyFont="1" applyFill="1" applyBorder="1" applyAlignment="1">
      <alignment horizontal="center" vertical="center" wrapText="1"/>
      <protection/>
    </xf>
    <xf numFmtId="0" fontId="29" fillId="33" borderId="16" xfId="53" applyNumberFormat="1" applyFont="1" applyFill="1" applyBorder="1" applyAlignment="1">
      <alignment horizontal="center" wrapText="1"/>
      <protection/>
    </xf>
    <xf numFmtId="172" fontId="29" fillId="33" borderId="21" xfId="53" applyNumberFormat="1" applyFont="1" applyFill="1" applyBorder="1" applyAlignment="1">
      <alignment horizontal="center" wrapText="1"/>
      <protection/>
    </xf>
    <xf numFmtId="172" fontId="29" fillId="33" borderId="12" xfId="53" applyNumberFormat="1" applyFont="1" applyFill="1" applyBorder="1" applyAlignment="1">
      <alignment horizontal="center" wrapText="1"/>
      <protection/>
    </xf>
    <xf numFmtId="0" fontId="29" fillId="0" borderId="22" xfId="53" applyFont="1" applyFill="1" applyBorder="1" applyAlignment="1">
      <alignment horizontal="left" wrapText="1"/>
      <protection/>
    </xf>
    <xf numFmtId="0" fontId="29" fillId="0" borderId="23" xfId="53" applyFont="1" applyBorder="1" applyAlignment="1">
      <alignment wrapText="1"/>
      <protection/>
    </xf>
    <xf numFmtId="0" fontId="29" fillId="0" borderId="24" xfId="53" applyFont="1" applyFill="1" applyBorder="1" applyAlignment="1">
      <alignment horizontal="center" vertical="center" wrapText="1"/>
      <protection/>
    </xf>
    <xf numFmtId="0" fontId="29" fillId="0" borderId="25" xfId="53" applyFont="1" applyFill="1" applyBorder="1" applyAlignment="1">
      <alignment horizontal="center" vertical="center" wrapText="1"/>
      <protection/>
    </xf>
    <xf numFmtId="0" fontId="29" fillId="0" borderId="26" xfId="53" applyFont="1" applyFill="1" applyBorder="1" applyAlignment="1">
      <alignment horizontal="center" vertical="center" wrapText="1"/>
      <protection/>
    </xf>
    <xf numFmtId="0" fontId="29" fillId="0" borderId="23" xfId="53" applyFont="1" applyFill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29" fillId="0" borderId="26" xfId="53" applyFont="1" applyBorder="1" applyAlignment="1">
      <alignment horizontal="center" vertical="center" wrapText="1"/>
      <protection/>
    </xf>
    <xf numFmtId="0" fontId="29" fillId="0" borderId="23" xfId="53" applyNumberFormat="1" applyFont="1" applyBorder="1" applyAlignment="1">
      <alignment horizontal="center" wrapText="1"/>
      <protection/>
    </xf>
    <xf numFmtId="172" fontId="29" fillId="0" borderId="25" xfId="53" applyNumberFormat="1" applyFont="1" applyBorder="1" applyAlignment="1">
      <alignment horizontal="center" wrapText="1"/>
      <protection/>
    </xf>
    <xf numFmtId="172" fontId="29" fillId="0" borderId="26" xfId="53" applyNumberFormat="1" applyFont="1" applyFill="1" applyBorder="1" applyAlignment="1">
      <alignment horizontal="center" wrapText="1"/>
      <protection/>
    </xf>
    <xf numFmtId="0" fontId="29" fillId="0" borderId="23" xfId="53" applyFont="1" applyFill="1" applyBorder="1" applyAlignment="1">
      <alignment wrapText="1"/>
      <protection/>
    </xf>
    <xf numFmtId="0" fontId="29" fillId="0" borderId="28" xfId="53" applyFont="1" applyBorder="1" applyAlignment="1">
      <alignment horizontal="left" wrapText="1"/>
      <protection/>
    </xf>
    <xf numFmtId="0" fontId="29" fillId="0" borderId="29" xfId="53" applyFont="1" applyFill="1" applyBorder="1" applyAlignment="1">
      <alignment wrapText="1"/>
      <protection/>
    </xf>
    <xf numFmtId="0" fontId="29" fillId="0" borderId="30" xfId="53" applyFont="1" applyFill="1" applyBorder="1" applyAlignment="1">
      <alignment horizontal="center" vertical="center" wrapText="1"/>
      <protection/>
    </xf>
    <xf numFmtId="0" fontId="29" fillId="0" borderId="31" xfId="53" applyFont="1" applyFill="1" applyBorder="1" applyAlignment="1">
      <alignment wrapText="1"/>
      <protection/>
    </xf>
    <xf numFmtId="0" fontId="29" fillId="0" borderId="32" xfId="53" applyFont="1" applyFill="1" applyBorder="1" applyAlignment="1">
      <alignment horizontal="center" vertical="center" wrapText="1"/>
      <protection/>
    </xf>
    <xf numFmtId="0" fontId="29" fillId="0" borderId="33" xfId="53" applyFont="1" applyFill="1" applyBorder="1" applyAlignment="1">
      <alignment horizontal="center" vertical="center" wrapText="1"/>
      <protection/>
    </xf>
    <xf numFmtId="0" fontId="29" fillId="0" borderId="34" xfId="53" applyFont="1" applyFill="1" applyBorder="1" applyAlignment="1">
      <alignment horizontal="center" vertical="center" wrapText="1"/>
      <protection/>
    </xf>
    <xf numFmtId="0" fontId="29" fillId="0" borderId="35" xfId="53" applyFont="1" applyFill="1" applyBorder="1" applyAlignment="1">
      <alignment horizontal="center" vertical="center" wrapText="1"/>
      <protection/>
    </xf>
    <xf numFmtId="0" fontId="29" fillId="0" borderId="36" xfId="53" applyFont="1" applyFill="1" applyBorder="1" applyAlignment="1">
      <alignment horizontal="center" vertical="center" wrapText="1"/>
      <protection/>
    </xf>
    <xf numFmtId="0" fontId="29" fillId="0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29" fillId="0" borderId="37" xfId="53" applyNumberFormat="1" applyFont="1" applyBorder="1" applyAlignment="1">
      <alignment horizontal="center" wrapText="1"/>
      <protection/>
    </xf>
    <xf numFmtId="172" fontId="29" fillId="0" borderId="34" xfId="53" applyNumberFormat="1" applyFont="1" applyBorder="1" applyAlignment="1">
      <alignment horizontal="center" wrapText="1"/>
      <protection/>
    </xf>
    <xf numFmtId="172" fontId="29" fillId="0" borderId="35" xfId="53" applyNumberFormat="1" applyFont="1" applyFill="1" applyBorder="1" applyAlignment="1">
      <alignment horizontal="center" wrapText="1"/>
      <protection/>
    </xf>
    <xf numFmtId="0" fontId="31" fillId="34" borderId="39" xfId="53" applyFont="1" applyFill="1" applyBorder="1" applyAlignment="1">
      <alignment horizontal="left" wrapText="1"/>
      <protection/>
    </xf>
    <xf numFmtId="0" fontId="30" fillId="34" borderId="15" xfId="53" applyFont="1" applyFill="1" applyBorder="1" applyAlignment="1">
      <alignment wrapText="1"/>
      <protection/>
    </xf>
    <xf numFmtId="176" fontId="31" fillId="34" borderId="13" xfId="53" applyNumberFormat="1" applyFont="1" applyFill="1" applyBorder="1" applyAlignment="1">
      <alignment horizontal="center" wrapText="1"/>
      <protection/>
    </xf>
    <xf numFmtId="176" fontId="31" fillId="34" borderId="14" xfId="53" applyNumberFormat="1" applyFont="1" applyFill="1" applyBorder="1" applyAlignment="1">
      <alignment horizontal="center" wrapText="1"/>
      <protection/>
    </xf>
    <xf numFmtId="176" fontId="31" fillId="34" borderId="15" xfId="53" applyNumberFormat="1" applyFont="1" applyFill="1" applyBorder="1" applyAlignment="1">
      <alignment horizontal="center" wrapText="1"/>
      <protection/>
    </xf>
    <xf numFmtId="176" fontId="31" fillId="34" borderId="14" xfId="53" applyNumberFormat="1" applyFont="1" applyFill="1" applyBorder="1" applyAlignment="1">
      <alignment horizontal="center" wrapText="1"/>
      <protection/>
    </xf>
    <xf numFmtId="172" fontId="30" fillId="34" borderId="14" xfId="53" applyNumberFormat="1" applyFont="1" applyFill="1" applyBorder="1" applyAlignment="1">
      <alignment horizontal="center" wrapText="1"/>
      <protection/>
    </xf>
    <xf numFmtId="172" fontId="31" fillId="35" borderId="15" xfId="53" applyNumberFormat="1" applyFont="1" applyFill="1" applyBorder="1" applyAlignment="1">
      <alignment horizontal="center" wrapText="1"/>
      <protection/>
    </xf>
    <xf numFmtId="172" fontId="31" fillId="0" borderId="0" xfId="53" applyNumberFormat="1" applyFont="1" applyFill="1" applyBorder="1" applyAlignment="1">
      <alignment horizontal="center" wrapText="1"/>
      <protection/>
    </xf>
    <xf numFmtId="0" fontId="30" fillId="0" borderId="0" xfId="53" applyFont="1" applyAlignment="1">
      <alignment wrapText="1"/>
      <protection/>
    </xf>
    <xf numFmtId="0" fontId="30" fillId="33" borderId="40" xfId="53" applyFont="1" applyFill="1" applyBorder="1" applyAlignment="1">
      <alignment horizontal="left" wrapText="1"/>
      <protection/>
    </xf>
    <xf numFmtId="0" fontId="29" fillId="33" borderId="40" xfId="53" applyFont="1" applyFill="1" applyBorder="1" applyAlignment="1">
      <alignment wrapText="1"/>
      <protection/>
    </xf>
    <xf numFmtId="0" fontId="29" fillId="33" borderId="41" xfId="53" applyFont="1" applyFill="1" applyBorder="1" applyAlignment="1">
      <alignment horizontal="center" vertical="center" wrapText="1"/>
      <protection/>
    </xf>
    <xf numFmtId="0" fontId="29" fillId="33" borderId="42" xfId="53" applyFont="1" applyFill="1" applyBorder="1" applyAlignment="1">
      <alignment horizontal="center" vertical="center" wrapText="1"/>
      <protection/>
    </xf>
    <xf numFmtId="0" fontId="29" fillId="33" borderId="43" xfId="53" applyFont="1" applyFill="1" applyBorder="1" applyAlignment="1">
      <alignment horizontal="center" vertical="center" wrapText="1"/>
      <protection/>
    </xf>
    <xf numFmtId="0" fontId="29" fillId="33" borderId="44" xfId="53" applyFont="1" applyFill="1" applyBorder="1" applyAlignment="1">
      <alignment horizontal="center" vertical="center" wrapText="1"/>
      <protection/>
    </xf>
    <xf numFmtId="0" fontId="29" fillId="33" borderId="45" xfId="53" applyFont="1" applyFill="1" applyBorder="1" applyAlignment="1">
      <alignment horizontal="center" vertical="center" wrapText="1"/>
      <protection/>
    </xf>
    <xf numFmtId="0" fontId="29" fillId="33" borderId="44" xfId="53" applyNumberFormat="1" applyFont="1" applyFill="1" applyBorder="1" applyAlignment="1">
      <alignment horizontal="center" wrapText="1"/>
      <protection/>
    </xf>
    <xf numFmtId="172" fontId="29" fillId="33" borderId="42" xfId="53" applyNumberFormat="1" applyFont="1" applyFill="1" applyBorder="1" applyAlignment="1">
      <alignment horizontal="center" wrapText="1"/>
      <protection/>
    </xf>
    <xf numFmtId="172" fontId="29" fillId="33" borderId="43" xfId="53" applyNumberFormat="1" applyFont="1" applyFill="1" applyBorder="1" applyAlignment="1">
      <alignment horizontal="center" wrapText="1"/>
      <protection/>
    </xf>
    <xf numFmtId="0" fontId="29" fillId="0" borderId="22" xfId="53" applyFont="1" applyFill="1" applyBorder="1" applyAlignment="1">
      <alignment wrapText="1"/>
      <protection/>
    </xf>
    <xf numFmtId="0" fontId="29" fillId="0" borderId="28" xfId="53" applyFont="1" applyFill="1" applyBorder="1" applyAlignment="1">
      <alignment wrapText="1"/>
      <protection/>
    </xf>
    <xf numFmtId="0" fontId="29" fillId="0" borderId="22" xfId="53" applyFont="1" applyFill="1" applyBorder="1" applyAlignment="1">
      <alignment horizontal="fill" wrapText="1"/>
      <protection/>
    </xf>
    <xf numFmtId="172" fontId="29" fillId="0" borderId="46" xfId="53" applyNumberFormat="1" applyFont="1" applyBorder="1" applyAlignment="1">
      <alignment horizontal="center" wrapText="1"/>
      <protection/>
    </xf>
    <xf numFmtId="0" fontId="29" fillId="0" borderId="47" xfId="53" applyFont="1" applyFill="1" applyBorder="1" applyAlignment="1">
      <alignment horizontal="left" wrapText="1"/>
      <protection/>
    </xf>
    <xf numFmtId="0" fontId="29" fillId="0" borderId="28" xfId="53" applyFont="1" applyBorder="1" applyAlignment="1">
      <alignment wrapText="1"/>
      <protection/>
    </xf>
    <xf numFmtId="177" fontId="30" fillId="34" borderId="11" xfId="53" applyNumberFormat="1" applyFont="1" applyFill="1" applyBorder="1" applyAlignment="1">
      <alignment horizontal="center" wrapText="1"/>
      <protection/>
    </xf>
    <xf numFmtId="177" fontId="30" fillId="34" borderId="48" xfId="53" applyNumberFormat="1" applyFont="1" applyFill="1" applyBorder="1" applyAlignment="1">
      <alignment horizontal="center" wrapText="1"/>
      <protection/>
    </xf>
    <xf numFmtId="177" fontId="30" fillId="34" borderId="19" xfId="53" applyNumberFormat="1" applyFont="1" applyFill="1" applyBorder="1" applyAlignment="1">
      <alignment horizontal="center" wrapText="1"/>
      <protection/>
    </xf>
    <xf numFmtId="0" fontId="29" fillId="34" borderId="49" xfId="53" applyNumberFormat="1" applyFont="1" applyFill="1" applyBorder="1" applyAlignment="1">
      <alignment horizontal="center" wrapText="1"/>
      <protection/>
    </xf>
    <xf numFmtId="172" fontId="29" fillId="0" borderId="49" xfId="53" applyNumberFormat="1" applyFont="1" applyBorder="1" applyAlignment="1">
      <alignment horizontal="center" wrapText="1"/>
      <protection/>
    </xf>
    <xf numFmtId="172" fontId="29" fillId="0" borderId="31" xfId="53" applyNumberFormat="1" applyFont="1" applyBorder="1" applyAlignment="1">
      <alignment horizontal="center" wrapText="1"/>
      <protection/>
    </xf>
    <xf numFmtId="177" fontId="32" fillId="34" borderId="13" xfId="53" applyNumberFormat="1" applyFont="1" applyFill="1" applyBorder="1" applyAlignment="1">
      <alignment horizontal="left" wrapText="1"/>
      <protection/>
    </xf>
    <xf numFmtId="177" fontId="29" fillId="34" borderId="39" xfId="53" applyNumberFormat="1" applyFont="1" applyFill="1" applyBorder="1" applyAlignment="1">
      <alignment wrapText="1"/>
      <protection/>
    </xf>
    <xf numFmtId="177" fontId="31" fillId="34" borderId="13" xfId="53" applyNumberFormat="1" applyFont="1" applyFill="1" applyBorder="1" applyAlignment="1">
      <alignment horizontal="center" wrapText="1"/>
      <protection/>
    </xf>
    <xf numFmtId="177" fontId="31" fillId="34" borderId="14" xfId="53" applyNumberFormat="1" applyFont="1" applyFill="1" applyBorder="1" applyAlignment="1">
      <alignment horizontal="center" wrapText="1"/>
      <protection/>
    </xf>
    <xf numFmtId="177" fontId="31" fillId="34" borderId="15" xfId="53" applyNumberFormat="1" applyFont="1" applyFill="1" applyBorder="1" applyAlignment="1">
      <alignment horizontal="center" wrapText="1"/>
      <protection/>
    </xf>
    <xf numFmtId="177" fontId="32" fillId="34" borderId="14" xfId="53" applyNumberFormat="1" applyFont="1" applyFill="1" applyBorder="1" applyAlignment="1">
      <alignment horizontal="center" wrapText="1"/>
      <protection/>
    </xf>
    <xf numFmtId="177" fontId="29" fillId="34" borderId="14" xfId="53" applyNumberFormat="1" applyFont="1" applyFill="1" applyBorder="1" applyAlignment="1">
      <alignment horizontal="center" wrapText="1"/>
      <protection/>
    </xf>
    <xf numFmtId="177" fontId="32" fillId="35" borderId="15" xfId="53" applyNumberFormat="1" applyFont="1" applyFill="1" applyBorder="1" applyAlignment="1">
      <alignment horizontal="center" wrapText="1"/>
      <protection/>
    </xf>
    <xf numFmtId="177" fontId="32" fillId="0" borderId="0" xfId="53" applyNumberFormat="1" applyFont="1" applyFill="1" applyBorder="1" applyAlignment="1">
      <alignment horizontal="center" wrapText="1"/>
      <protection/>
    </xf>
    <xf numFmtId="177" fontId="29" fillId="0" borderId="0" xfId="53" applyNumberFormat="1" applyFont="1" applyAlignment="1">
      <alignment wrapText="1"/>
      <protection/>
    </xf>
    <xf numFmtId="0" fontId="30" fillId="33" borderId="50" xfId="53" applyFont="1" applyFill="1" applyBorder="1" applyAlignment="1">
      <alignment horizontal="left" wrapText="1"/>
      <protection/>
    </xf>
    <xf numFmtId="0" fontId="33" fillId="33" borderId="22" xfId="53" applyFont="1" applyFill="1" applyBorder="1" applyAlignment="1">
      <alignment wrapText="1"/>
      <protection/>
    </xf>
    <xf numFmtId="0" fontId="33" fillId="33" borderId="24" xfId="53" applyFont="1" applyFill="1" applyBorder="1" applyAlignment="1">
      <alignment horizontal="center" vertical="center" wrapText="1"/>
      <protection/>
    </xf>
    <xf numFmtId="0" fontId="33" fillId="33" borderId="25" xfId="53" applyFont="1" applyFill="1" applyBorder="1" applyAlignment="1">
      <alignment horizontal="center" vertical="center" wrapText="1"/>
      <protection/>
    </xf>
    <xf numFmtId="0" fontId="33" fillId="33" borderId="26" xfId="53" applyFont="1" applyFill="1" applyBorder="1" applyAlignment="1">
      <alignment horizontal="center" vertical="center" wrapText="1"/>
      <protection/>
    </xf>
    <xf numFmtId="0" fontId="29" fillId="33" borderId="25" xfId="53" applyFont="1" applyFill="1" applyBorder="1" applyAlignment="1">
      <alignment horizontal="center" vertical="center" wrapText="1"/>
      <protection/>
    </xf>
    <xf numFmtId="0" fontId="29" fillId="33" borderId="23" xfId="53" applyFont="1" applyFill="1" applyBorder="1" applyAlignment="1">
      <alignment horizontal="center" vertical="center" wrapText="1"/>
      <protection/>
    </xf>
    <xf numFmtId="0" fontId="33" fillId="33" borderId="27" xfId="53" applyFont="1" applyFill="1" applyBorder="1" applyAlignment="1">
      <alignment horizontal="center" vertical="center" wrapText="1"/>
      <protection/>
    </xf>
    <xf numFmtId="0" fontId="29" fillId="33" borderId="24" xfId="53" applyFont="1" applyFill="1" applyBorder="1" applyAlignment="1">
      <alignment horizontal="center" vertical="center" wrapText="1"/>
      <protection/>
    </xf>
    <xf numFmtId="0" fontId="33" fillId="33" borderId="23" xfId="53" applyNumberFormat="1" applyFont="1" applyFill="1" applyBorder="1" applyAlignment="1">
      <alignment horizontal="center" wrapText="1"/>
      <protection/>
    </xf>
    <xf numFmtId="172" fontId="33" fillId="33" borderId="25" xfId="53" applyNumberFormat="1" applyFont="1" applyFill="1" applyBorder="1" applyAlignment="1">
      <alignment horizontal="center" wrapText="1"/>
      <protection/>
    </xf>
    <xf numFmtId="172" fontId="29" fillId="33" borderId="51" xfId="53" applyNumberFormat="1" applyFont="1" applyFill="1" applyBorder="1" applyAlignment="1">
      <alignment horizontal="center" wrapText="1"/>
      <protection/>
    </xf>
    <xf numFmtId="0" fontId="30" fillId="0" borderId="33" xfId="53" applyFont="1" applyFill="1" applyBorder="1" applyAlignment="1">
      <alignment horizontal="left" wrapText="1"/>
      <protection/>
    </xf>
    <xf numFmtId="0" fontId="33" fillId="0" borderId="28" xfId="53" applyFont="1" applyFill="1" applyBorder="1" applyAlignment="1">
      <alignment wrapText="1"/>
      <protection/>
    </xf>
    <xf numFmtId="0" fontId="29" fillId="0" borderId="36" xfId="53" applyFont="1" applyBorder="1" applyAlignment="1">
      <alignment horizontal="center" vertical="center" wrapText="1"/>
      <protection/>
    </xf>
    <xf numFmtId="0" fontId="29" fillId="0" borderId="34" xfId="53" applyFont="1" applyBorder="1" applyAlignment="1">
      <alignment horizontal="center" vertical="center" wrapText="1"/>
      <protection/>
    </xf>
    <xf numFmtId="0" fontId="29" fillId="0" borderId="35" xfId="53" applyFont="1" applyBorder="1" applyAlignment="1">
      <alignment horizontal="center" vertical="center" wrapText="1"/>
      <protection/>
    </xf>
    <xf numFmtId="177" fontId="32" fillId="34" borderId="39" xfId="53" applyNumberFormat="1" applyFont="1" applyFill="1" applyBorder="1" applyAlignment="1">
      <alignment wrapText="1"/>
      <protection/>
    </xf>
    <xf numFmtId="0" fontId="34" fillId="33" borderId="30" xfId="42" applyFont="1" applyFill="1" applyBorder="1" applyAlignment="1" applyProtection="1">
      <alignment wrapText="1"/>
      <protection/>
    </xf>
    <xf numFmtId="172" fontId="33" fillId="0" borderId="0" xfId="53" applyNumberFormat="1" applyFont="1" applyFill="1" applyBorder="1" applyAlignment="1">
      <alignment horizontal="center" wrapText="1"/>
      <protection/>
    </xf>
    <xf numFmtId="177" fontId="33" fillId="0" borderId="0" xfId="53" applyNumberFormat="1" applyFont="1" applyFill="1" applyAlignment="1">
      <alignment wrapText="1"/>
      <protection/>
    </xf>
    <xf numFmtId="0" fontId="30" fillId="0" borderId="32" xfId="53" applyFont="1" applyFill="1" applyBorder="1" applyAlignment="1">
      <alignment horizontal="left" wrapText="1"/>
      <protection/>
    </xf>
    <xf numFmtId="0" fontId="33" fillId="0" borderId="22" xfId="53" applyFont="1" applyFill="1" applyBorder="1" applyAlignment="1">
      <alignment wrapText="1"/>
      <protection/>
    </xf>
    <xf numFmtId="0" fontId="33" fillId="0" borderId="0" xfId="53" applyFont="1" applyFill="1" applyAlignment="1">
      <alignment wrapText="1"/>
      <protection/>
    </xf>
    <xf numFmtId="0" fontId="29" fillId="33" borderId="50" xfId="53" applyFont="1" applyFill="1" applyBorder="1" applyAlignment="1">
      <alignment horizontal="left" wrapText="1"/>
      <protection/>
    </xf>
    <xf numFmtId="0" fontId="29" fillId="0" borderId="30" xfId="53" applyFont="1" applyFill="1" applyBorder="1" applyAlignment="1">
      <alignment horizontal="left" wrapText="1"/>
      <protection/>
    </xf>
    <xf numFmtId="0" fontId="29" fillId="0" borderId="22" xfId="53" applyFont="1" applyBorder="1" applyAlignment="1">
      <alignment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7" xfId="53" applyFont="1" applyBorder="1" applyAlignment="1">
      <alignment horizontal="center" vertical="center" wrapText="1"/>
      <protection/>
    </xf>
    <xf numFmtId="0" fontId="29" fillId="0" borderId="37" xfId="53" applyFont="1" applyBorder="1" applyAlignment="1">
      <alignment horizontal="center" vertical="center" wrapText="1"/>
      <protection/>
    </xf>
    <xf numFmtId="0" fontId="29" fillId="0" borderId="38" xfId="53" applyFont="1" applyBorder="1" applyAlignment="1">
      <alignment horizontal="center" vertical="center" wrapText="1"/>
      <protection/>
    </xf>
    <xf numFmtId="0" fontId="29" fillId="33" borderId="33" xfId="53" applyFont="1" applyFill="1" applyBorder="1" applyAlignment="1">
      <alignment horizontal="left" wrapText="1"/>
      <protection/>
    </xf>
    <xf numFmtId="0" fontId="29" fillId="33" borderId="12" xfId="53" applyFont="1" applyFill="1" applyBorder="1" applyAlignment="1">
      <alignment wrapText="1"/>
      <protection/>
    </xf>
    <xf numFmtId="0" fontId="29" fillId="33" borderId="52" xfId="53" applyFont="1" applyFill="1" applyBorder="1" applyAlignment="1">
      <alignment horizontal="center" vertical="center" wrapText="1"/>
      <protection/>
    </xf>
    <xf numFmtId="0" fontId="29" fillId="33" borderId="46" xfId="53" applyFont="1" applyFill="1" applyBorder="1" applyAlignment="1">
      <alignment horizontal="center" vertical="center" wrapText="1"/>
      <protection/>
    </xf>
    <xf numFmtId="0" fontId="29" fillId="33" borderId="51" xfId="53" applyFont="1" applyFill="1" applyBorder="1" applyAlignment="1">
      <alignment horizontal="center" vertical="center" wrapText="1"/>
      <protection/>
    </xf>
    <xf numFmtId="0" fontId="29" fillId="33" borderId="53" xfId="53" applyFont="1" applyFill="1" applyBorder="1" applyAlignment="1">
      <alignment horizontal="center" vertical="center" wrapText="1"/>
      <protection/>
    </xf>
    <xf numFmtId="0" fontId="29" fillId="33" borderId="54" xfId="53" applyFont="1" applyFill="1" applyBorder="1" applyAlignment="1">
      <alignment horizontal="center" vertical="center" wrapText="1"/>
      <protection/>
    </xf>
    <xf numFmtId="0" fontId="29" fillId="33" borderId="52" xfId="53" applyNumberFormat="1" applyFont="1" applyFill="1" applyBorder="1" applyAlignment="1">
      <alignment horizontal="center" wrapText="1"/>
      <protection/>
    </xf>
    <xf numFmtId="172" fontId="29" fillId="33" borderId="46" xfId="53" applyNumberFormat="1" applyFont="1" applyFill="1" applyBorder="1" applyAlignment="1">
      <alignment horizontal="center" wrapText="1"/>
      <protection/>
    </xf>
    <xf numFmtId="0" fontId="29" fillId="0" borderId="26" xfId="53" applyFont="1" applyFill="1" applyBorder="1" applyAlignment="1">
      <alignment horizontal="left" wrapText="1"/>
      <protection/>
    </xf>
    <xf numFmtId="0" fontId="29" fillId="0" borderId="54" xfId="53" applyFont="1" applyFill="1" applyBorder="1" applyAlignment="1">
      <alignment horizontal="center" vertical="center" wrapText="1"/>
      <protection/>
    </xf>
    <xf numFmtId="0" fontId="29" fillId="0" borderId="33" xfId="53" applyFont="1" applyFill="1" applyBorder="1" applyAlignment="1">
      <alignment horizontal="left" wrapText="1"/>
      <protection/>
    </xf>
    <xf numFmtId="0" fontId="29" fillId="0" borderId="55" xfId="53" applyFont="1" applyFill="1" applyBorder="1" applyAlignment="1">
      <alignment wrapText="1"/>
      <protection/>
    </xf>
    <xf numFmtId="1" fontId="29" fillId="0" borderId="24" xfId="53" applyNumberFormat="1" applyFont="1" applyBorder="1" applyAlignment="1">
      <alignment horizontal="center" vertical="center" wrapText="1"/>
      <protection/>
    </xf>
    <xf numFmtId="0" fontId="29" fillId="0" borderId="56" xfId="53" applyFont="1" applyFill="1" applyBorder="1" applyAlignment="1">
      <alignment wrapText="1"/>
      <protection/>
    </xf>
    <xf numFmtId="0" fontId="29" fillId="0" borderId="57" xfId="53" applyFont="1" applyBorder="1" applyAlignment="1">
      <alignment horizontal="center" vertical="center" wrapText="1"/>
      <protection/>
    </xf>
    <xf numFmtId="0" fontId="29" fillId="0" borderId="58" xfId="53" applyFont="1" applyBorder="1" applyAlignment="1">
      <alignment horizontal="center" vertical="center" wrapText="1"/>
      <protection/>
    </xf>
    <xf numFmtId="0" fontId="29" fillId="0" borderId="59" xfId="53" applyFont="1" applyBorder="1" applyAlignment="1">
      <alignment horizontal="center" vertical="center" wrapText="1"/>
      <protection/>
    </xf>
    <xf numFmtId="0" fontId="29" fillId="0" borderId="60" xfId="53" applyFont="1" applyBorder="1" applyAlignment="1">
      <alignment horizontal="center" vertical="center" wrapText="1"/>
      <protection/>
    </xf>
    <xf numFmtId="0" fontId="29" fillId="0" borderId="61" xfId="53" applyFont="1" applyBorder="1" applyAlignment="1">
      <alignment horizontal="center" vertical="center" wrapText="1"/>
      <protection/>
    </xf>
    <xf numFmtId="0" fontId="29" fillId="0" borderId="62" xfId="53" applyFont="1" applyBorder="1" applyAlignment="1">
      <alignment horizontal="center" vertical="center" wrapText="1"/>
      <protection/>
    </xf>
    <xf numFmtId="0" fontId="29" fillId="0" borderId="63" xfId="53" applyFont="1" applyFill="1" applyBorder="1" applyAlignment="1">
      <alignment horizontal="center" vertical="center" wrapText="1"/>
      <protection/>
    </xf>
    <xf numFmtId="0" fontId="29" fillId="0" borderId="64" xfId="53" applyFont="1" applyBorder="1" applyAlignment="1">
      <alignment horizontal="center" vertical="center" wrapText="1"/>
      <protection/>
    </xf>
    <xf numFmtId="0" fontId="29" fillId="0" borderId="65" xfId="53" applyFont="1" applyBorder="1" applyAlignment="1">
      <alignment horizontal="center" vertical="center" wrapText="1"/>
      <protection/>
    </xf>
    <xf numFmtId="0" fontId="29" fillId="0" borderId="60" xfId="53" applyFont="1" applyFill="1" applyBorder="1" applyAlignment="1">
      <alignment horizontal="center" vertical="center" wrapText="1"/>
      <protection/>
    </xf>
    <xf numFmtId="172" fontId="29" fillId="0" borderId="66" xfId="53" applyNumberFormat="1" applyFont="1" applyBorder="1" applyAlignment="1">
      <alignment horizontal="center" wrapText="1"/>
      <protection/>
    </xf>
    <xf numFmtId="177" fontId="29" fillId="34" borderId="39" xfId="53" applyNumberFormat="1" applyFont="1" applyFill="1" applyBorder="1" applyAlignment="1">
      <alignment horizontal="center" wrapText="1"/>
      <protection/>
    </xf>
    <xf numFmtId="177" fontId="29" fillId="34" borderId="12" xfId="53" applyNumberFormat="1" applyFont="1" applyFill="1" applyBorder="1" applyAlignment="1">
      <alignment horizontal="center" wrapText="1"/>
      <protection/>
    </xf>
    <xf numFmtId="177" fontId="32" fillId="35" borderId="19" xfId="53" applyNumberFormat="1" applyFont="1" applyFill="1" applyBorder="1" applyAlignment="1">
      <alignment horizontal="center" wrapText="1"/>
      <protection/>
    </xf>
    <xf numFmtId="0" fontId="30" fillId="0" borderId="39" xfId="53" applyFont="1" applyFill="1" applyBorder="1" applyAlignment="1">
      <alignment horizontal="left" wrapText="1"/>
      <protection/>
    </xf>
    <xf numFmtId="0" fontId="33" fillId="0" borderId="13" xfId="53" applyFont="1" applyFill="1" applyBorder="1" applyAlignment="1">
      <alignment horizontal="center" wrapText="1"/>
      <protection/>
    </xf>
    <xf numFmtId="0" fontId="33" fillId="0" borderId="14" xfId="53" applyFont="1" applyFill="1" applyBorder="1" applyAlignment="1">
      <alignment horizontal="center" wrapText="1"/>
      <protection/>
    </xf>
    <xf numFmtId="0" fontId="33" fillId="0" borderId="15" xfId="53" applyFont="1" applyFill="1" applyBorder="1" applyAlignment="1">
      <alignment horizontal="center" wrapText="1"/>
      <protection/>
    </xf>
    <xf numFmtId="0" fontId="29" fillId="0" borderId="39" xfId="53" applyNumberFormat="1" applyFont="1" applyBorder="1" applyAlignment="1">
      <alignment horizontal="center" wrapText="1"/>
      <protection/>
    </xf>
    <xf numFmtId="172" fontId="29" fillId="0" borderId="39" xfId="53" applyNumberFormat="1" applyFont="1" applyBorder="1" applyAlignment="1">
      <alignment horizontal="center" wrapText="1"/>
      <protection/>
    </xf>
    <xf numFmtId="172" fontId="30" fillId="0" borderId="39" xfId="53" applyNumberFormat="1" applyFont="1" applyFill="1" applyBorder="1" applyAlignment="1">
      <alignment horizontal="center" wrapText="1"/>
      <protection/>
    </xf>
    <xf numFmtId="0" fontId="30" fillId="33" borderId="32" xfId="53" applyFont="1" applyFill="1" applyBorder="1" applyAlignment="1">
      <alignment horizontal="left" wrapText="1"/>
      <protection/>
    </xf>
    <xf numFmtId="0" fontId="29" fillId="33" borderId="67" xfId="53" applyFont="1" applyFill="1" applyBorder="1" applyAlignment="1">
      <alignment wrapText="1"/>
      <protection/>
    </xf>
    <xf numFmtId="0" fontId="29" fillId="33" borderId="41" xfId="53" applyNumberFormat="1" applyFont="1" applyFill="1" applyBorder="1" applyAlignment="1">
      <alignment horizontal="center" wrapText="1"/>
      <protection/>
    </xf>
    <xf numFmtId="0" fontId="29" fillId="0" borderId="24" xfId="53" applyNumberFormat="1" applyFont="1" applyBorder="1" applyAlignment="1">
      <alignment horizontal="center" wrapText="1"/>
      <protection/>
    </xf>
    <xf numFmtId="0" fontId="35" fillId="0" borderId="37" xfId="53" applyFont="1" applyBorder="1" applyAlignment="1">
      <alignment horizontal="center" vertical="center" wrapText="1"/>
      <protection/>
    </xf>
    <xf numFmtId="0" fontId="29" fillId="0" borderId="60" xfId="53" applyNumberFormat="1" applyFont="1" applyBorder="1" applyAlignment="1">
      <alignment horizontal="center" wrapText="1"/>
      <protection/>
    </xf>
    <xf numFmtId="172" fontId="29" fillId="0" borderId="58" xfId="53" applyNumberFormat="1" applyFont="1" applyBorder="1" applyAlignment="1">
      <alignment horizontal="center" wrapText="1"/>
      <protection/>
    </xf>
    <xf numFmtId="172" fontId="29" fillId="0" borderId="62" xfId="53" applyNumberFormat="1" applyFont="1" applyFill="1" applyBorder="1" applyAlignment="1">
      <alignment horizontal="center" wrapText="1"/>
      <protection/>
    </xf>
    <xf numFmtId="177" fontId="32" fillId="0" borderId="0" xfId="53" applyNumberFormat="1" applyFont="1" applyAlignment="1">
      <alignment wrapText="1"/>
      <protection/>
    </xf>
    <xf numFmtId="0" fontId="29" fillId="0" borderId="0" xfId="53" applyFont="1" applyFill="1" applyAlignment="1">
      <alignment wrapText="1"/>
      <protection/>
    </xf>
    <xf numFmtId="0" fontId="29" fillId="0" borderId="67" xfId="53" applyFont="1" applyFill="1" applyBorder="1" applyAlignment="1">
      <alignment wrapText="1"/>
      <protection/>
    </xf>
    <xf numFmtId="0" fontId="29" fillId="0" borderId="53" xfId="53" applyFont="1" applyFill="1" applyBorder="1" applyAlignment="1">
      <alignment horizontal="center" vertical="center" wrapText="1"/>
      <protection/>
    </xf>
    <xf numFmtId="0" fontId="29" fillId="0" borderId="46" xfId="53" applyFont="1" applyFill="1" applyBorder="1" applyAlignment="1">
      <alignment horizontal="center" vertical="center" wrapText="1"/>
      <protection/>
    </xf>
    <xf numFmtId="0" fontId="29" fillId="0" borderId="51" xfId="53" applyFont="1" applyFill="1" applyBorder="1" applyAlignment="1">
      <alignment horizontal="center" vertical="center" wrapText="1"/>
      <protection/>
    </xf>
    <xf numFmtId="0" fontId="29" fillId="0" borderId="52" xfId="53" applyFont="1" applyFill="1" applyBorder="1" applyAlignment="1">
      <alignment horizontal="center" vertical="center" wrapText="1"/>
      <protection/>
    </xf>
    <xf numFmtId="0" fontId="30" fillId="36" borderId="33" xfId="53" applyFont="1" applyFill="1" applyBorder="1" applyAlignment="1">
      <alignment horizontal="left" wrapText="1"/>
      <protection/>
    </xf>
    <xf numFmtId="0" fontId="29" fillId="36" borderId="55" xfId="53" applyFont="1" applyFill="1" applyBorder="1" applyAlignment="1">
      <alignment wrapText="1"/>
      <protection/>
    </xf>
    <xf numFmtId="0" fontId="29" fillId="36" borderId="68" xfId="53" applyFont="1" applyFill="1" applyBorder="1" applyAlignment="1">
      <alignment horizontal="center" vertical="center" wrapText="1"/>
      <protection/>
    </xf>
    <xf numFmtId="0" fontId="29" fillId="36" borderId="66" xfId="53" applyFont="1" applyFill="1" applyBorder="1" applyAlignment="1">
      <alignment horizontal="center" vertical="center" wrapText="1"/>
      <protection/>
    </xf>
    <xf numFmtId="0" fontId="29" fillId="36" borderId="69" xfId="53" applyFont="1" applyFill="1" applyBorder="1" applyAlignment="1">
      <alignment horizontal="center" vertical="center" wrapText="1"/>
      <protection/>
    </xf>
    <xf numFmtId="0" fontId="29" fillId="36" borderId="70" xfId="53" applyFont="1" applyFill="1" applyBorder="1" applyAlignment="1">
      <alignment horizontal="center" vertical="center" wrapText="1"/>
      <protection/>
    </xf>
    <xf numFmtId="0" fontId="29" fillId="36" borderId="36" xfId="53" applyFont="1" applyFill="1" applyBorder="1" applyAlignment="1">
      <alignment horizontal="center" vertical="center" wrapText="1"/>
      <protection/>
    </xf>
    <xf numFmtId="0" fontId="29" fillId="36" borderId="34" xfId="53" applyFont="1" applyFill="1" applyBorder="1" applyAlignment="1">
      <alignment horizontal="center" vertical="center" wrapText="1"/>
      <protection/>
    </xf>
    <xf numFmtId="0" fontId="29" fillId="36" borderId="35" xfId="53" applyFont="1" applyFill="1" applyBorder="1" applyAlignment="1">
      <alignment horizontal="center" vertical="center" wrapText="1"/>
      <protection/>
    </xf>
    <xf numFmtId="0" fontId="29" fillId="36" borderId="71" xfId="53" applyFont="1" applyFill="1" applyBorder="1" applyAlignment="1">
      <alignment horizontal="center" vertical="center" wrapText="1"/>
      <protection/>
    </xf>
    <xf numFmtId="0" fontId="29" fillId="36" borderId="52" xfId="53" applyNumberFormat="1" applyFont="1" applyFill="1" applyBorder="1" applyAlignment="1">
      <alignment horizontal="center" wrapText="1"/>
      <protection/>
    </xf>
    <xf numFmtId="172" fontId="29" fillId="36" borderId="46" xfId="53" applyNumberFormat="1" applyFont="1" applyFill="1" applyBorder="1" applyAlignment="1">
      <alignment horizontal="center" wrapText="1"/>
      <protection/>
    </xf>
    <xf numFmtId="172" fontId="29" fillId="36" borderId="51" xfId="53" applyNumberFormat="1" applyFont="1" applyFill="1" applyBorder="1" applyAlignment="1">
      <alignment horizontal="center" wrapText="1"/>
      <protection/>
    </xf>
    <xf numFmtId="177" fontId="32" fillId="36" borderId="0" xfId="53" applyNumberFormat="1" applyFont="1" applyFill="1" applyBorder="1" applyAlignment="1">
      <alignment horizontal="center" wrapText="1"/>
      <protection/>
    </xf>
    <xf numFmtId="0" fontId="29" fillId="36" borderId="0" xfId="53" applyFont="1" applyFill="1" applyAlignment="1">
      <alignment wrapText="1"/>
      <protection/>
    </xf>
    <xf numFmtId="177" fontId="36" fillId="36" borderId="72" xfId="53" applyNumberFormat="1" applyFont="1" applyFill="1" applyBorder="1" applyAlignment="1">
      <alignment horizontal="left" wrapText="1"/>
      <protection/>
    </xf>
    <xf numFmtId="177" fontId="29" fillId="36" borderId="13" xfId="53" applyNumberFormat="1" applyFont="1" applyFill="1" applyBorder="1" applyAlignment="1">
      <alignment horizontal="center" wrapText="1"/>
      <protection/>
    </xf>
    <xf numFmtId="177" fontId="29" fillId="36" borderId="14" xfId="53" applyNumberFormat="1" applyFont="1" applyFill="1" applyBorder="1" applyAlignment="1">
      <alignment horizontal="center" wrapText="1"/>
      <protection/>
    </xf>
    <xf numFmtId="177" fontId="29" fillId="36" borderId="15" xfId="53" applyNumberFormat="1" applyFont="1" applyFill="1" applyBorder="1" applyAlignment="1">
      <alignment horizontal="center" wrapText="1"/>
      <protection/>
    </xf>
    <xf numFmtId="177" fontId="29" fillId="36" borderId="39" xfId="53" applyNumberFormat="1" applyFont="1" applyFill="1" applyBorder="1" applyAlignment="1">
      <alignment horizontal="center" wrapText="1"/>
      <protection/>
    </xf>
    <xf numFmtId="177" fontId="35" fillId="36" borderId="15" xfId="53" applyNumberFormat="1" applyFont="1" applyFill="1" applyBorder="1" applyAlignment="1">
      <alignment horizontal="center" wrapText="1"/>
      <protection/>
    </xf>
    <xf numFmtId="177" fontId="32" fillId="34" borderId="72" xfId="53" applyNumberFormat="1" applyFont="1" applyFill="1" applyBorder="1" applyAlignment="1">
      <alignment horizontal="left" wrapText="1"/>
      <protection/>
    </xf>
    <xf numFmtId="177" fontId="29" fillId="34" borderId="56" xfId="53" applyNumberFormat="1" applyFont="1" applyFill="1" applyBorder="1" applyAlignment="1">
      <alignment wrapText="1"/>
      <protection/>
    </xf>
    <xf numFmtId="177" fontId="29" fillId="34" borderId="56" xfId="53" applyNumberFormat="1" applyFont="1" applyFill="1" applyBorder="1" applyAlignment="1">
      <alignment horizontal="center" wrapText="1"/>
      <protection/>
    </xf>
    <xf numFmtId="177" fontId="32" fillId="35" borderId="73" xfId="53" applyNumberFormat="1" applyFont="1" applyFill="1" applyBorder="1" applyAlignment="1">
      <alignment horizontal="center" wrapText="1"/>
      <protection/>
    </xf>
    <xf numFmtId="0" fontId="29" fillId="0" borderId="0" xfId="53" applyFont="1" applyAlignment="1">
      <alignment horizontal="left" wrapText="1"/>
      <protection/>
    </xf>
    <xf numFmtId="10" fontId="29" fillId="0" borderId="0" xfId="53" applyNumberFormat="1" applyFont="1" applyAlignment="1">
      <alignment horizontal="center" wrapText="1"/>
      <protection/>
    </xf>
    <xf numFmtId="10" fontId="29" fillId="0" borderId="0" xfId="53" applyNumberFormat="1" applyFont="1" applyAlignment="1">
      <alignment horizontal="center" wrapText="1"/>
      <protection/>
    </xf>
    <xf numFmtId="177" fontId="29" fillId="0" borderId="0" xfId="53" applyNumberFormat="1" applyFont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. Медиа-пла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  <cellStyle name="data" xfId="65"/>
    <cellStyle name="Normal_26" xfId="66"/>
    <cellStyle name="桁区切り [0.00]_DLRSalesPlan2001" xfId="67"/>
    <cellStyle name="桁区切り_2001_Achievment (3)" xfId="68"/>
    <cellStyle name="標準_2001_Achievment (3)" xfId="69"/>
    <cellStyle name="通貨 [0.00]_DLRSalesPlan2001" xfId="70"/>
    <cellStyle name="通貨_DLRSalesPlan2001" xfId="7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2343150" y="1123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1123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компания "запуска"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5</xdr:row>
      <xdr:rowOff>180975</xdr:rowOff>
    </xdr:to>
    <xdr:pic>
      <xdr:nvPicPr>
        <xdr:cNvPr id="3" name="Изображение 3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erminova_&#1076;&#1086;&#1082;&#1091;&#1084;&#1077;&#1085;&#1090;&#1099;\&#1056;&#1072;&#1073;&#1086;&#1095;&#1080;&#1081;%20&#1089;&#1090;&#1086;&#1083;\&#1079;&#1072;&#1097;&#1080;&#1090;&#1072;\&#1073;&#1087;\Documents%20and%20Settings\ahrebtan.TC-TOYOTA\&#1056;&#1072;&#1073;&#1086;&#1095;&#1080;&#1081;%20&#1089;&#1090;&#1086;&#1083;\&#1040;&#1085;&#1076;&#1088;&#1077;&#1081;\WINDOWS\&#1056;&#1072;&#1073;&#1086;&#1095;&#1080;&#1081;%20&#1089;&#1090;&#1086;&#1083;\&#1040;&#1085;&#1076;&#1088;&#1077;&#1081;\&#1055;&#1088;&#1086;&#1074;&#1077;&#1088;&#1082;&#1080;\&#1055;&#1088;&#1086;&#1074;711\June0\NOTES\&#1040;&#1051;&#1057;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ентарии"/>
      <sheetName val="Исправления мая"/>
      <sheetName val="МАЙ_00"/>
      <sheetName val="БЛА_ИЮНЬ_00"/>
      <sheetName val="ЖДД"/>
      <sheetName val="зач ам"/>
      <sheetName val="Списание "/>
      <sheetName val="Кредиторы"/>
      <sheetName val="Дох-расх ОБЩ"/>
      <sheetName val="зп "/>
      <sheetName val="отч движ товар"/>
      <sheetName val="склад"/>
      <sheetName val="Деньги в пути"/>
      <sheetName val="потери ИБ"/>
      <sheetName val="Дебитор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tkyar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B62"/>
  <sheetViews>
    <sheetView tabSelected="1" zoomScalePageLayoutView="0" workbookViewId="0" topLeftCell="A1">
      <selection activeCell="A1" sqref="A1:IV1"/>
    </sheetView>
  </sheetViews>
  <sheetFormatPr defaultColWidth="9.125" defaultRowHeight="15" customHeight="1" outlineLevelRow="1"/>
  <cols>
    <col min="1" max="1" width="21.625" style="206" customWidth="1"/>
    <col min="2" max="2" width="9.125" style="8" customWidth="1"/>
    <col min="3" max="50" width="3.50390625" style="3" customWidth="1"/>
    <col min="51" max="51" width="12.625" style="5" customWidth="1"/>
    <col min="52" max="52" width="13.625" style="6" customWidth="1"/>
    <col min="53" max="53" width="16.00390625" style="6" customWidth="1"/>
    <col min="54" max="54" width="13.00390625" style="7" customWidth="1"/>
    <col min="55" max="55" width="18.875" style="8" customWidth="1"/>
    <col min="56" max="16384" width="9.125" style="8" customWidth="1"/>
  </cols>
  <sheetData>
    <row r="7" spans="1:30" ht="15" customHeight="1">
      <c r="A7" s="1" t="s">
        <v>36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AD7" s="4"/>
    </row>
    <row r="8" spans="1:2" ht="15" customHeight="1" thickBot="1">
      <c r="A8" s="9"/>
      <c r="B8" s="9"/>
    </row>
    <row r="9" spans="1:54" ht="15" customHeight="1" thickBot="1">
      <c r="A9" s="10" t="s">
        <v>0</v>
      </c>
      <c r="B9" s="11" t="s">
        <v>53</v>
      </c>
      <c r="C9" s="12">
        <v>39814</v>
      </c>
      <c r="D9" s="13"/>
      <c r="E9" s="13"/>
      <c r="F9" s="14"/>
      <c r="G9" s="12">
        <v>39845</v>
      </c>
      <c r="H9" s="13"/>
      <c r="I9" s="13"/>
      <c r="J9" s="14"/>
      <c r="K9" s="12">
        <v>39873</v>
      </c>
      <c r="L9" s="13"/>
      <c r="M9" s="13"/>
      <c r="N9" s="14"/>
      <c r="O9" s="12">
        <v>39904</v>
      </c>
      <c r="P9" s="13"/>
      <c r="Q9" s="13"/>
      <c r="R9" s="14"/>
      <c r="S9" s="12">
        <v>39934</v>
      </c>
      <c r="T9" s="13"/>
      <c r="U9" s="13"/>
      <c r="V9" s="14"/>
      <c r="W9" s="12">
        <v>39965</v>
      </c>
      <c r="X9" s="13"/>
      <c r="Y9" s="13"/>
      <c r="Z9" s="14"/>
      <c r="AA9" s="12">
        <v>39995</v>
      </c>
      <c r="AB9" s="13"/>
      <c r="AC9" s="13"/>
      <c r="AD9" s="14"/>
      <c r="AE9" s="12">
        <v>40026</v>
      </c>
      <c r="AF9" s="13"/>
      <c r="AG9" s="13"/>
      <c r="AH9" s="14"/>
      <c r="AI9" s="12">
        <v>40057</v>
      </c>
      <c r="AJ9" s="13"/>
      <c r="AK9" s="13"/>
      <c r="AL9" s="14"/>
      <c r="AM9" s="12">
        <v>40087</v>
      </c>
      <c r="AN9" s="13"/>
      <c r="AO9" s="13"/>
      <c r="AP9" s="14"/>
      <c r="AQ9" s="12">
        <v>40118</v>
      </c>
      <c r="AR9" s="13"/>
      <c r="AS9" s="13"/>
      <c r="AT9" s="14"/>
      <c r="AU9" s="12">
        <v>40148</v>
      </c>
      <c r="AV9" s="13"/>
      <c r="AW9" s="13"/>
      <c r="AX9" s="14"/>
      <c r="AY9" s="15" t="s">
        <v>1</v>
      </c>
      <c r="AZ9" s="16" t="s">
        <v>26</v>
      </c>
      <c r="BA9" s="17" t="s">
        <v>2</v>
      </c>
      <c r="BB9" s="18"/>
    </row>
    <row r="10" spans="1:54" ht="15" customHeight="1">
      <c r="A10" s="19" t="s">
        <v>3</v>
      </c>
      <c r="B10" s="20"/>
      <c r="C10" s="21"/>
      <c r="D10" s="22"/>
      <c r="E10" s="22"/>
      <c r="F10" s="23"/>
      <c r="G10" s="21"/>
      <c r="H10" s="22"/>
      <c r="I10" s="22"/>
      <c r="J10" s="23"/>
      <c r="K10" s="21"/>
      <c r="L10" s="22"/>
      <c r="M10" s="22"/>
      <c r="N10" s="23"/>
      <c r="O10" s="24"/>
      <c r="P10" s="22"/>
      <c r="Q10" s="22"/>
      <c r="R10" s="25"/>
      <c r="S10" s="21"/>
      <c r="T10" s="22"/>
      <c r="U10" s="22"/>
      <c r="V10" s="23"/>
      <c r="W10" s="21"/>
      <c r="X10" s="22"/>
      <c r="Y10" s="22"/>
      <c r="Z10" s="23"/>
      <c r="AA10" s="21"/>
      <c r="AB10" s="22"/>
      <c r="AC10" s="22"/>
      <c r="AD10" s="23"/>
      <c r="AE10" s="21"/>
      <c r="AF10" s="22"/>
      <c r="AG10" s="22"/>
      <c r="AH10" s="23"/>
      <c r="AI10" s="24"/>
      <c r="AJ10" s="22"/>
      <c r="AK10" s="22"/>
      <c r="AL10" s="25"/>
      <c r="AM10" s="21"/>
      <c r="AN10" s="22"/>
      <c r="AO10" s="22"/>
      <c r="AP10" s="23"/>
      <c r="AQ10" s="21"/>
      <c r="AR10" s="22"/>
      <c r="AS10" s="22"/>
      <c r="AT10" s="23"/>
      <c r="AU10" s="21"/>
      <c r="AV10" s="22"/>
      <c r="AW10" s="22"/>
      <c r="AX10" s="23"/>
      <c r="AY10" s="26"/>
      <c r="AZ10" s="27"/>
      <c r="BA10" s="28"/>
      <c r="BB10" s="18"/>
    </row>
    <row r="11" spans="1:53" ht="15" customHeight="1">
      <c r="A11" s="29" t="s">
        <v>38</v>
      </c>
      <c r="B11" s="30"/>
      <c r="C11" s="31">
        <v>2</v>
      </c>
      <c r="D11" s="32"/>
      <c r="E11" s="32"/>
      <c r="F11" s="33"/>
      <c r="G11" s="31">
        <v>2</v>
      </c>
      <c r="H11" s="32"/>
      <c r="I11" s="32"/>
      <c r="J11" s="33"/>
      <c r="K11" s="31">
        <v>2</v>
      </c>
      <c r="L11" s="32"/>
      <c r="M11" s="32"/>
      <c r="N11" s="33"/>
      <c r="O11" s="34">
        <v>3</v>
      </c>
      <c r="P11" s="32"/>
      <c r="Q11" s="32"/>
      <c r="R11" s="35"/>
      <c r="S11" s="31">
        <v>3</v>
      </c>
      <c r="T11" s="32"/>
      <c r="U11" s="32"/>
      <c r="V11" s="33"/>
      <c r="W11" s="31">
        <v>3</v>
      </c>
      <c r="X11" s="32"/>
      <c r="Y11" s="32"/>
      <c r="Z11" s="33"/>
      <c r="AA11" s="31">
        <v>2</v>
      </c>
      <c r="AB11" s="32"/>
      <c r="AC11" s="32"/>
      <c r="AD11" s="33"/>
      <c r="AE11" s="31">
        <v>2</v>
      </c>
      <c r="AF11" s="32"/>
      <c r="AG11" s="32"/>
      <c r="AH11" s="33"/>
      <c r="AI11" s="34">
        <v>2</v>
      </c>
      <c r="AJ11" s="32"/>
      <c r="AK11" s="32"/>
      <c r="AL11" s="35"/>
      <c r="AM11" s="31">
        <v>4</v>
      </c>
      <c r="AN11" s="32"/>
      <c r="AO11" s="32"/>
      <c r="AP11" s="33"/>
      <c r="AQ11" s="31">
        <v>4</v>
      </c>
      <c r="AR11" s="32"/>
      <c r="AS11" s="32"/>
      <c r="AT11" s="33"/>
      <c r="AU11" s="36">
        <v>4</v>
      </c>
      <c r="AV11" s="37"/>
      <c r="AW11" s="37"/>
      <c r="AX11" s="38"/>
      <c r="AY11" s="39">
        <f aca="true" t="shared" si="0" ref="AY11:AY16">SUM(C11:AX11)</f>
        <v>33</v>
      </c>
      <c r="AZ11" s="40">
        <v>1300</v>
      </c>
      <c r="BA11" s="41">
        <f>AZ11*AY11</f>
        <v>42900</v>
      </c>
    </row>
    <row r="12" spans="1:53" ht="15" customHeight="1">
      <c r="A12" s="29" t="s">
        <v>39</v>
      </c>
      <c r="B12" s="42"/>
      <c r="C12" s="31"/>
      <c r="D12" s="32"/>
      <c r="E12" s="32"/>
      <c r="F12" s="33"/>
      <c r="G12" s="31">
        <v>8</v>
      </c>
      <c r="H12" s="32"/>
      <c r="I12" s="32"/>
      <c r="J12" s="33"/>
      <c r="K12" s="31">
        <v>8</v>
      </c>
      <c r="L12" s="32"/>
      <c r="M12" s="32"/>
      <c r="N12" s="33"/>
      <c r="O12" s="34">
        <v>8</v>
      </c>
      <c r="P12" s="32"/>
      <c r="Q12" s="32"/>
      <c r="R12" s="35"/>
      <c r="S12" s="31">
        <v>6</v>
      </c>
      <c r="T12" s="32"/>
      <c r="U12" s="32"/>
      <c r="V12" s="33"/>
      <c r="W12" s="31">
        <v>6</v>
      </c>
      <c r="X12" s="32"/>
      <c r="Y12" s="32"/>
      <c r="Z12" s="33"/>
      <c r="AA12" s="31">
        <v>6</v>
      </c>
      <c r="AB12" s="32"/>
      <c r="AC12" s="32"/>
      <c r="AD12" s="33"/>
      <c r="AE12" s="31">
        <v>6</v>
      </c>
      <c r="AF12" s="32"/>
      <c r="AG12" s="32"/>
      <c r="AH12" s="33"/>
      <c r="AI12" s="34">
        <v>6</v>
      </c>
      <c r="AJ12" s="32"/>
      <c r="AK12" s="32"/>
      <c r="AL12" s="35"/>
      <c r="AM12" s="31">
        <v>8</v>
      </c>
      <c r="AN12" s="32"/>
      <c r="AO12" s="32"/>
      <c r="AP12" s="33"/>
      <c r="AQ12" s="31">
        <v>8</v>
      </c>
      <c r="AR12" s="32"/>
      <c r="AS12" s="32"/>
      <c r="AT12" s="33"/>
      <c r="AU12" s="31">
        <v>8</v>
      </c>
      <c r="AV12" s="32"/>
      <c r="AW12" s="32"/>
      <c r="AX12" s="33"/>
      <c r="AY12" s="39">
        <f t="shared" si="0"/>
        <v>78</v>
      </c>
      <c r="AZ12" s="40">
        <v>1200</v>
      </c>
      <c r="BA12" s="41">
        <f>AZ12*AY12</f>
        <v>93600</v>
      </c>
    </row>
    <row r="13" spans="1:54" ht="15" customHeight="1">
      <c r="A13" s="43" t="s">
        <v>32</v>
      </c>
      <c r="B13" s="44"/>
      <c r="C13" s="45"/>
      <c r="D13" s="32"/>
      <c r="E13" s="32"/>
      <c r="F13" s="33"/>
      <c r="G13" s="31"/>
      <c r="H13" s="32"/>
      <c r="I13" s="32"/>
      <c r="J13" s="33"/>
      <c r="K13" s="31"/>
      <c r="L13" s="32"/>
      <c r="M13" s="32"/>
      <c r="N13" s="33"/>
      <c r="O13" s="34"/>
      <c r="P13" s="32"/>
      <c r="Q13" s="32"/>
      <c r="R13" s="35"/>
      <c r="S13" s="31"/>
      <c r="T13" s="32"/>
      <c r="U13" s="32"/>
      <c r="V13" s="33"/>
      <c r="W13" s="31"/>
      <c r="X13" s="32"/>
      <c r="Y13" s="32"/>
      <c r="Z13" s="33"/>
      <c r="AA13" s="31"/>
      <c r="AB13" s="32"/>
      <c r="AC13" s="32"/>
      <c r="AD13" s="33"/>
      <c r="AE13" s="31"/>
      <c r="AF13" s="32"/>
      <c r="AG13" s="32"/>
      <c r="AH13" s="33"/>
      <c r="AI13" s="34"/>
      <c r="AJ13" s="32"/>
      <c r="AK13" s="32"/>
      <c r="AL13" s="35"/>
      <c r="AM13" s="31"/>
      <c r="AN13" s="32"/>
      <c r="AO13" s="32"/>
      <c r="AP13" s="33"/>
      <c r="AQ13" s="31"/>
      <c r="AR13" s="32"/>
      <c r="AS13" s="32"/>
      <c r="AT13" s="33"/>
      <c r="AU13" s="31"/>
      <c r="AV13" s="32"/>
      <c r="AW13" s="32"/>
      <c r="AX13" s="33"/>
      <c r="AY13" s="39">
        <f t="shared" si="0"/>
        <v>0</v>
      </c>
      <c r="AZ13" s="40">
        <v>1500</v>
      </c>
      <c r="BA13" s="41">
        <f>AZ13*AY13</f>
        <v>0</v>
      </c>
      <c r="BB13" s="18"/>
    </row>
    <row r="14" spans="1:54" ht="15" customHeight="1">
      <c r="A14" s="43" t="s">
        <v>40</v>
      </c>
      <c r="B14" s="46"/>
      <c r="C14" s="47">
        <v>1</v>
      </c>
      <c r="D14" s="32"/>
      <c r="E14" s="32"/>
      <c r="F14" s="33">
        <v>1</v>
      </c>
      <c r="G14" s="31">
        <v>1</v>
      </c>
      <c r="H14" s="32"/>
      <c r="I14" s="32"/>
      <c r="J14" s="33"/>
      <c r="K14" s="31">
        <v>1</v>
      </c>
      <c r="L14" s="32"/>
      <c r="M14" s="32"/>
      <c r="N14" s="33"/>
      <c r="O14" s="34"/>
      <c r="P14" s="32"/>
      <c r="Q14" s="32"/>
      <c r="R14" s="35"/>
      <c r="S14" s="31"/>
      <c r="T14" s="32"/>
      <c r="U14" s="32"/>
      <c r="V14" s="33"/>
      <c r="W14" s="31"/>
      <c r="X14" s="32"/>
      <c r="Y14" s="32"/>
      <c r="Z14" s="33"/>
      <c r="AA14" s="31"/>
      <c r="AB14" s="32"/>
      <c r="AC14" s="32"/>
      <c r="AD14" s="33"/>
      <c r="AE14" s="31"/>
      <c r="AF14" s="32"/>
      <c r="AG14" s="32"/>
      <c r="AH14" s="33"/>
      <c r="AI14" s="34"/>
      <c r="AJ14" s="32"/>
      <c r="AK14" s="32"/>
      <c r="AL14" s="35">
        <v>1</v>
      </c>
      <c r="AM14" s="31">
        <v>1</v>
      </c>
      <c r="AN14" s="32"/>
      <c r="AO14" s="32"/>
      <c r="AP14" s="33"/>
      <c r="AQ14" s="31"/>
      <c r="AR14" s="32"/>
      <c r="AS14" s="32"/>
      <c r="AT14" s="33">
        <v>1</v>
      </c>
      <c r="AU14" s="31"/>
      <c r="AV14" s="32"/>
      <c r="AW14" s="32"/>
      <c r="AX14" s="33"/>
      <c r="AY14" s="39">
        <f t="shared" si="0"/>
        <v>7</v>
      </c>
      <c r="AZ14" s="40">
        <v>900</v>
      </c>
      <c r="BA14" s="41">
        <f>AZ14*AY14</f>
        <v>6300</v>
      </c>
      <c r="BB14" s="18"/>
    </row>
    <row r="15" spans="1:54" ht="15" customHeight="1" thickBot="1">
      <c r="A15" s="43" t="s">
        <v>27</v>
      </c>
      <c r="B15" s="46"/>
      <c r="C15" s="48">
        <v>1</v>
      </c>
      <c r="D15" s="49"/>
      <c r="E15" s="49"/>
      <c r="F15" s="50"/>
      <c r="G15" s="51">
        <v>2</v>
      </c>
      <c r="H15" s="49"/>
      <c r="I15" s="49"/>
      <c r="J15" s="50"/>
      <c r="K15" s="51">
        <v>1</v>
      </c>
      <c r="L15" s="49"/>
      <c r="M15" s="49"/>
      <c r="N15" s="50"/>
      <c r="O15" s="52"/>
      <c r="P15" s="49"/>
      <c r="Q15" s="49"/>
      <c r="R15" s="53"/>
      <c r="S15" s="51"/>
      <c r="T15" s="49"/>
      <c r="U15" s="49"/>
      <c r="V15" s="50"/>
      <c r="W15" s="51"/>
      <c r="X15" s="49"/>
      <c r="Y15" s="49"/>
      <c r="Z15" s="50"/>
      <c r="AA15" s="51"/>
      <c r="AB15" s="49"/>
      <c r="AC15" s="49"/>
      <c r="AD15" s="50"/>
      <c r="AE15" s="51"/>
      <c r="AF15" s="49"/>
      <c r="AG15" s="49"/>
      <c r="AH15" s="50"/>
      <c r="AI15" s="52"/>
      <c r="AJ15" s="49"/>
      <c r="AK15" s="49"/>
      <c r="AL15" s="53">
        <v>2</v>
      </c>
      <c r="AM15" s="51"/>
      <c r="AN15" s="49"/>
      <c r="AO15" s="49"/>
      <c r="AP15" s="50"/>
      <c r="AQ15" s="51"/>
      <c r="AR15" s="49"/>
      <c r="AS15" s="49"/>
      <c r="AT15" s="50">
        <v>1</v>
      </c>
      <c r="AU15" s="51"/>
      <c r="AV15" s="49"/>
      <c r="AW15" s="49"/>
      <c r="AX15" s="50"/>
      <c r="AY15" s="54">
        <f t="shared" si="0"/>
        <v>7</v>
      </c>
      <c r="AZ15" s="55">
        <v>850</v>
      </c>
      <c r="BA15" s="56">
        <f>AZ15*AY15</f>
        <v>5950</v>
      </c>
      <c r="BB15" s="18"/>
    </row>
    <row r="16" spans="1:54" s="66" customFormat="1" ht="15" customHeight="1" thickBot="1">
      <c r="A16" s="57" t="s">
        <v>4</v>
      </c>
      <c r="B16" s="58"/>
      <c r="C16" s="59">
        <f>$AZ$11*(C11+D11+E11+F11)+$AZ$12*(C12+D12+E12+F12)+$AZ$13*(C13+D13+E13+F13)+$AZ$14*(C14+D14+E14+F14)+$AZ$15*(C15+D15+E15+F15)</f>
        <v>5250</v>
      </c>
      <c r="D16" s="60"/>
      <c r="E16" s="60"/>
      <c r="F16" s="61"/>
      <c r="G16" s="59">
        <f>$AZ$11*(G11+H11+I11+J11)+$AZ$12*(G12+H12+I12+J12)+$AZ$13*(G13+H13+I13+J13)+$AZ$14*(G14+H14+I14+J14)+$AZ$15*(G15+H15+I15+J15)</f>
        <v>14800</v>
      </c>
      <c r="H16" s="60"/>
      <c r="I16" s="60"/>
      <c r="J16" s="61"/>
      <c r="K16" s="59">
        <f>$AZ$11*(K11+L11+M11+N11)+$AZ$12*(K12+L12+M12+N12)+$AZ$13*(K13+L13+M13+N13)+$AZ$14*(K14+L14+M14+N14)+$AZ$15*(K15+L15+M15+N15)</f>
        <v>13950</v>
      </c>
      <c r="L16" s="60"/>
      <c r="M16" s="60"/>
      <c r="N16" s="61"/>
      <c r="O16" s="59">
        <f>$AZ$11*(O11+P11+Q11+R11)+$AZ$12*(O12+P12+Q12+R12)+$AZ$13*(O13+P13+Q13+R13)+$AZ$14*(O14+P14+Q14+R14)+$AZ$15*(O15+P15+Q15+R15)</f>
        <v>13500</v>
      </c>
      <c r="P16" s="60"/>
      <c r="Q16" s="60"/>
      <c r="R16" s="61"/>
      <c r="S16" s="59">
        <f>$AZ$11*(S11+T11+U11+V11)+$AZ$12*(S12+T12+U12+V12)+$AZ$13*(S13+T13+U13+V13)+$AZ$14*(S14+T14+U14+V14)+$AZ$15*(S15+T15+U15+V15)</f>
        <v>11100</v>
      </c>
      <c r="T16" s="60"/>
      <c r="U16" s="60"/>
      <c r="V16" s="61"/>
      <c r="W16" s="59">
        <f>$AZ$11*(W11+X11+Y11+Z11)+$AZ$12*(W12+X12+Y12+Z12)+$AZ$13*(W13+X13+Y13+Z13)+$AZ$14*(W14+X14+Y14+Z14)+$AZ$15*(W15+X15+Y15+Z15)</f>
        <v>11100</v>
      </c>
      <c r="X16" s="60"/>
      <c r="Y16" s="60"/>
      <c r="Z16" s="61"/>
      <c r="AA16" s="59">
        <f>$AZ$11*(AA11+AB11+AC11+AD11)+$AZ$12*(AA12+AB12+AC12+AD12)+$AZ$13*(AA13+AB13+AC13+AD13)+$AZ$14*(AA14+AB14+AC14+AD14)+$AZ$15*(AA15+AB15+AC15+AD15)</f>
        <v>9800</v>
      </c>
      <c r="AB16" s="60"/>
      <c r="AC16" s="60"/>
      <c r="AD16" s="61"/>
      <c r="AE16" s="59">
        <f>$AZ$11*(AE11+AF11+AG11+AH11)+$AZ$12*(AE12+AF12+AG12+AH12)+$AZ$13*(AE13+AF13+AG13+AH13)+$AZ$14*(AE14+AF14+AG14+AH14)+$AZ$15*(AE15+AF15+AG15+AH15)</f>
        <v>9800</v>
      </c>
      <c r="AF16" s="60"/>
      <c r="AG16" s="60"/>
      <c r="AH16" s="61"/>
      <c r="AI16" s="59">
        <f>$AZ$11*(AI11+AJ11+AK11+AL11)+$AZ$12*(AI12+AJ12+AK12+AL12)+$AZ$13*(AI13+AJ13+AK13+AL13)+$AZ$14*(AI14+AJ14+AK14+AL14)+$AZ$15*(AI15+AJ15+AK15+AL15)</f>
        <v>12400</v>
      </c>
      <c r="AJ16" s="60"/>
      <c r="AK16" s="60"/>
      <c r="AL16" s="61"/>
      <c r="AM16" s="59">
        <f>$AZ$11*(AM11+AN11+AO11+AP11)+$AZ$12*(AM12+AN12+AO12+AP12)+$AZ$13*(AM13+AN13+AO13+AP13)+$AZ$14*(AM14+AN14+AO14+AP14)+$AZ$15*(AM15+AN15+AO15+AP15)</f>
        <v>15700</v>
      </c>
      <c r="AN16" s="60"/>
      <c r="AO16" s="60"/>
      <c r="AP16" s="61"/>
      <c r="AQ16" s="59">
        <f>$AZ$11*(AQ11+AR11+AS11+AT11)+$AZ$12*(AQ12+AR12+AS12+AT12)+$AZ$13*(AQ13+AR13+AS13+AT13)+$AZ$14*(AQ14+AR14+AS14+AT14)+$AZ$15*(AQ15+AR15+AS15+AT15)</f>
        <v>16550</v>
      </c>
      <c r="AR16" s="60"/>
      <c r="AS16" s="60"/>
      <c r="AT16" s="61"/>
      <c r="AU16" s="59">
        <f>$AZ$11*(AU11+AV11+AW11+AX11)+$AZ$12*(AU12+AV12+AW12+AX12)+$AZ$13*(AU13+AV13+AW13+AX13)+$AZ$14*(AU14+AV14+AW14+AX14)+$AZ$15*(AU15+AV15+AW15+AX15)</f>
        <v>14800</v>
      </c>
      <c r="AV16" s="60"/>
      <c r="AW16" s="60"/>
      <c r="AX16" s="61"/>
      <c r="AY16" s="62">
        <f t="shared" si="0"/>
        <v>148750</v>
      </c>
      <c r="AZ16" s="63"/>
      <c r="BA16" s="64">
        <f>SUM(BA11:BA15)</f>
        <v>148750</v>
      </c>
      <c r="BB16" s="65"/>
    </row>
    <row r="17" spans="1:54" ht="15" customHeight="1">
      <c r="A17" s="67" t="s">
        <v>5</v>
      </c>
      <c r="B17" s="68"/>
      <c r="C17" s="69"/>
      <c r="D17" s="70"/>
      <c r="E17" s="70"/>
      <c r="F17" s="71"/>
      <c r="G17" s="69"/>
      <c r="H17" s="70"/>
      <c r="I17" s="70"/>
      <c r="J17" s="71"/>
      <c r="K17" s="69"/>
      <c r="L17" s="70"/>
      <c r="M17" s="70"/>
      <c r="N17" s="71"/>
      <c r="O17" s="72"/>
      <c r="P17" s="70"/>
      <c r="Q17" s="70"/>
      <c r="R17" s="73"/>
      <c r="S17" s="69"/>
      <c r="T17" s="70"/>
      <c r="U17" s="70"/>
      <c r="V17" s="71"/>
      <c r="W17" s="69"/>
      <c r="X17" s="70"/>
      <c r="Y17" s="70"/>
      <c r="Z17" s="71"/>
      <c r="AA17" s="69"/>
      <c r="AB17" s="70"/>
      <c r="AC17" s="70"/>
      <c r="AD17" s="71"/>
      <c r="AE17" s="69"/>
      <c r="AF17" s="70"/>
      <c r="AG17" s="70"/>
      <c r="AH17" s="71"/>
      <c r="AI17" s="72"/>
      <c r="AJ17" s="70"/>
      <c r="AK17" s="70"/>
      <c r="AL17" s="73"/>
      <c r="AM17" s="69"/>
      <c r="AN17" s="70"/>
      <c r="AO17" s="70"/>
      <c r="AP17" s="71"/>
      <c r="AQ17" s="69"/>
      <c r="AR17" s="70"/>
      <c r="AS17" s="70"/>
      <c r="AT17" s="71"/>
      <c r="AU17" s="69"/>
      <c r="AV17" s="70"/>
      <c r="AW17" s="70"/>
      <c r="AX17" s="71"/>
      <c r="AY17" s="74"/>
      <c r="AZ17" s="75"/>
      <c r="BA17" s="76"/>
      <c r="BB17" s="18"/>
    </row>
    <row r="18" spans="1:54" ht="15" customHeight="1">
      <c r="A18" s="77" t="s">
        <v>41</v>
      </c>
      <c r="B18" s="77"/>
      <c r="C18" s="31">
        <v>1</v>
      </c>
      <c r="D18" s="32"/>
      <c r="E18" s="32"/>
      <c r="F18" s="33"/>
      <c r="G18" s="31"/>
      <c r="H18" s="32"/>
      <c r="I18" s="32"/>
      <c r="J18" s="33"/>
      <c r="K18" s="31">
        <v>1</v>
      </c>
      <c r="L18" s="32"/>
      <c r="M18" s="32"/>
      <c r="N18" s="33"/>
      <c r="O18" s="34">
        <v>1</v>
      </c>
      <c r="P18" s="32"/>
      <c r="Q18" s="32"/>
      <c r="R18" s="35"/>
      <c r="S18" s="31">
        <v>1</v>
      </c>
      <c r="T18" s="32"/>
      <c r="U18" s="32"/>
      <c r="V18" s="33"/>
      <c r="W18" s="31"/>
      <c r="X18" s="32"/>
      <c r="Y18" s="32"/>
      <c r="Z18" s="33"/>
      <c r="AA18" s="31">
        <v>1</v>
      </c>
      <c r="AB18" s="32"/>
      <c r="AC18" s="32"/>
      <c r="AD18" s="33"/>
      <c r="AE18" s="31">
        <v>1</v>
      </c>
      <c r="AF18" s="32"/>
      <c r="AG18" s="32"/>
      <c r="AH18" s="33"/>
      <c r="AI18" s="34">
        <v>1</v>
      </c>
      <c r="AJ18" s="32"/>
      <c r="AK18" s="32"/>
      <c r="AL18" s="35"/>
      <c r="AM18" s="31"/>
      <c r="AN18" s="32"/>
      <c r="AO18" s="32"/>
      <c r="AP18" s="33"/>
      <c r="AQ18" s="31">
        <v>1</v>
      </c>
      <c r="AR18" s="32"/>
      <c r="AS18" s="32"/>
      <c r="AT18" s="33"/>
      <c r="AU18" s="31">
        <v>1</v>
      </c>
      <c r="AV18" s="32"/>
      <c r="AW18" s="35"/>
      <c r="AX18" s="33"/>
      <c r="AY18" s="39">
        <f>SUM(C18:AX18)</f>
        <v>9</v>
      </c>
      <c r="AZ18" s="40">
        <v>1850</v>
      </c>
      <c r="BA18" s="41">
        <f>AZ18*AY18</f>
        <v>16650</v>
      </c>
      <c r="BB18" s="18"/>
    </row>
    <row r="19" spans="1:54" ht="15" customHeight="1">
      <c r="A19" s="78" t="s">
        <v>14</v>
      </c>
      <c r="B19" s="78"/>
      <c r="C19" s="51"/>
      <c r="D19" s="49"/>
      <c r="E19" s="49"/>
      <c r="F19" s="50"/>
      <c r="G19" s="51"/>
      <c r="H19" s="49"/>
      <c r="I19" s="49"/>
      <c r="J19" s="50"/>
      <c r="K19" s="51"/>
      <c r="L19" s="49"/>
      <c r="M19" s="49"/>
      <c r="N19" s="50"/>
      <c r="O19" s="52"/>
      <c r="P19" s="49"/>
      <c r="Q19" s="49"/>
      <c r="R19" s="53"/>
      <c r="S19" s="51"/>
      <c r="T19" s="49"/>
      <c r="U19" s="49"/>
      <c r="V19" s="50"/>
      <c r="W19" s="51"/>
      <c r="X19" s="49"/>
      <c r="Y19" s="49"/>
      <c r="Z19" s="50"/>
      <c r="AA19" s="51"/>
      <c r="AB19" s="49"/>
      <c r="AC19" s="49"/>
      <c r="AD19" s="50"/>
      <c r="AE19" s="51"/>
      <c r="AF19" s="49"/>
      <c r="AG19" s="49"/>
      <c r="AH19" s="50"/>
      <c r="AI19" s="52"/>
      <c r="AJ19" s="49"/>
      <c r="AK19" s="49"/>
      <c r="AL19" s="53"/>
      <c r="AM19" s="51"/>
      <c r="AN19" s="49"/>
      <c r="AO19" s="49"/>
      <c r="AP19" s="50"/>
      <c r="AQ19" s="51"/>
      <c r="AR19" s="49"/>
      <c r="AS19" s="49"/>
      <c r="AT19" s="50"/>
      <c r="AU19" s="51"/>
      <c r="AV19" s="49"/>
      <c r="AW19" s="53"/>
      <c r="AX19" s="50"/>
      <c r="AY19" s="39">
        <f>SUM(C19:AX19)</f>
        <v>0</v>
      </c>
      <c r="AZ19" s="40">
        <v>900</v>
      </c>
      <c r="BA19" s="41">
        <f>AZ19*AY19</f>
        <v>0</v>
      </c>
      <c r="BB19" s="18"/>
    </row>
    <row r="20" spans="1:54" ht="15" customHeight="1" thickBot="1">
      <c r="A20" s="79" t="s">
        <v>42</v>
      </c>
      <c r="B20" s="77"/>
      <c r="C20" s="31"/>
      <c r="D20" s="32"/>
      <c r="E20" s="32"/>
      <c r="F20" s="33"/>
      <c r="G20" s="31">
        <v>1</v>
      </c>
      <c r="H20" s="32"/>
      <c r="I20" s="32"/>
      <c r="J20" s="33"/>
      <c r="K20" s="31"/>
      <c r="L20" s="32"/>
      <c r="M20" s="32"/>
      <c r="N20" s="33"/>
      <c r="O20" s="34">
        <v>1</v>
      </c>
      <c r="P20" s="32"/>
      <c r="Q20" s="32"/>
      <c r="R20" s="35"/>
      <c r="S20" s="31"/>
      <c r="T20" s="32"/>
      <c r="U20" s="32"/>
      <c r="V20" s="33"/>
      <c r="W20" s="31">
        <v>1</v>
      </c>
      <c r="X20" s="32"/>
      <c r="Y20" s="32"/>
      <c r="Z20" s="33"/>
      <c r="AA20" s="31"/>
      <c r="AB20" s="32"/>
      <c r="AC20" s="32"/>
      <c r="AD20" s="33"/>
      <c r="AE20" s="31">
        <v>1</v>
      </c>
      <c r="AF20" s="32"/>
      <c r="AG20" s="32"/>
      <c r="AH20" s="33"/>
      <c r="AI20" s="34"/>
      <c r="AJ20" s="32"/>
      <c r="AK20" s="32"/>
      <c r="AL20" s="35"/>
      <c r="AM20" s="31">
        <v>1</v>
      </c>
      <c r="AN20" s="32"/>
      <c r="AO20" s="32"/>
      <c r="AP20" s="33"/>
      <c r="AQ20" s="31"/>
      <c r="AR20" s="32"/>
      <c r="AS20" s="32"/>
      <c r="AT20" s="33"/>
      <c r="AU20" s="31">
        <v>1</v>
      </c>
      <c r="AV20" s="32"/>
      <c r="AW20" s="35"/>
      <c r="AX20" s="33"/>
      <c r="AY20" s="39">
        <f>SUM(C20:AX20)</f>
        <v>6</v>
      </c>
      <c r="AZ20" s="80">
        <v>1250</v>
      </c>
      <c r="BA20" s="41">
        <f>AZ20*AY20</f>
        <v>7500</v>
      </c>
      <c r="BB20" s="18"/>
    </row>
    <row r="21" spans="1:54" ht="15" customHeight="1" outlineLevel="1" thickBot="1">
      <c r="A21" s="81"/>
      <c r="B21" s="82"/>
      <c r="C21" s="83">
        <f>SUM(C18:F20)</f>
        <v>1</v>
      </c>
      <c r="D21" s="84"/>
      <c r="E21" s="84"/>
      <c r="F21" s="85"/>
      <c r="G21" s="83">
        <f>SUM(G18:J20)</f>
        <v>1</v>
      </c>
      <c r="H21" s="84"/>
      <c r="I21" s="84"/>
      <c r="J21" s="85"/>
      <c r="K21" s="83">
        <f>SUM(K18:N20)</f>
        <v>1</v>
      </c>
      <c r="L21" s="84"/>
      <c r="M21" s="84"/>
      <c r="N21" s="85"/>
      <c r="O21" s="84">
        <f>SUM(O18:R20)</f>
        <v>2</v>
      </c>
      <c r="P21" s="84"/>
      <c r="Q21" s="84"/>
      <c r="R21" s="84"/>
      <c r="S21" s="83">
        <f>SUM(S18:V20)</f>
        <v>1</v>
      </c>
      <c r="T21" s="84"/>
      <c r="U21" s="84"/>
      <c r="V21" s="85"/>
      <c r="W21" s="83">
        <f>SUM(W18:Z20)</f>
        <v>1</v>
      </c>
      <c r="X21" s="84"/>
      <c r="Y21" s="84"/>
      <c r="Z21" s="85"/>
      <c r="AA21" s="83">
        <f>SUM(AA18:AD20)</f>
        <v>1</v>
      </c>
      <c r="AB21" s="84"/>
      <c r="AC21" s="84"/>
      <c r="AD21" s="85"/>
      <c r="AE21" s="83">
        <f>SUM(AE18:AH20)</f>
        <v>2</v>
      </c>
      <c r="AF21" s="84"/>
      <c r="AG21" s="84"/>
      <c r="AH21" s="85"/>
      <c r="AI21" s="84">
        <f>SUM(AI18:AL20)</f>
        <v>1</v>
      </c>
      <c r="AJ21" s="84"/>
      <c r="AK21" s="84"/>
      <c r="AL21" s="84"/>
      <c r="AM21" s="83">
        <f>SUM(AM18:AP20)</f>
        <v>1</v>
      </c>
      <c r="AN21" s="84"/>
      <c r="AO21" s="84"/>
      <c r="AP21" s="85"/>
      <c r="AQ21" s="83">
        <f>SUM(AQ18:AT20)</f>
        <v>1</v>
      </c>
      <c r="AR21" s="84"/>
      <c r="AS21" s="84"/>
      <c r="AT21" s="85"/>
      <c r="AU21" s="83">
        <f>SUM(AU18:AX20)</f>
        <v>2</v>
      </c>
      <c r="AV21" s="84"/>
      <c r="AW21" s="84"/>
      <c r="AX21" s="85"/>
      <c r="AY21" s="86">
        <f>SUM(AA21:AX21)</f>
        <v>8</v>
      </c>
      <c r="AZ21" s="87"/>
      <c r="BA21" s="88"/>
      <c r="BB21" s="18"/>
    </row>
    <row r="22" spans="1:54" s="98" customFormat="1" ht="15" customHeight="1" thickBot="1">
      <c r="A22" s="89" t="s">
        <v>6</v>
      </c>
      <c r="B22" s="90"/>
      <c r="C22" s="91">
        <f>$AZ$18*(C18+D18+E18+F18)+$AZ$19*(C19+D19+E19+F19)+$AZ$20*(C20+D20+E20+F20)</f>
        <v>1850</v>
      </c>
      <c r="D22" s="92"/>
      <c r="E22" s="92"/>
      <c r="F22" s="93"/>
      <c r="G22" s="91">
        <f>$AZ$18*(G18+H18+I18+J18)+$AZ$19*(G19+H19+I19+J19)+$AZ$20*(G20+H20+I20+J20)</f>
        <v>1250</v>
      </c>
      <c r="H22" s="92"/>
      <c r="I22" s="92"/>
      <c r="J22" s="93"/>
      <c r="K22" s="91">
        <f>$AZ$18*(K18+L18+M18+N18)+$AZ$19*(K19+L19+M19+N19)+$AZ$20*(K20+L20+M20+N20)</f>
        <v>1850</v>
      </c>
      <c r="L22" s="92"/>
      <c r="M22" s="92"/>
      <c r="N22" s="93"/>
      <c r="O22" s="91">
        <f>$AZ$18*(O18+P18+Q18+R18)+$AZ$19*(O19+P19+Q19+R19)+$AZ$20*(O20+P20+Q20+R20)</f>
        <v>3100</v>
      </c>
      <c r="P22" s="92"/>
      <c r="Q22" s="92"/>
      <c r="R22" s="93"/>
      <c r="S22" s="91">
        <f>$AZ$18*(S18+T18+U18+V18)+$AZ$19*(S19+T19+U19+V19)+$AZ$20*(S20+T20+U20+V20)</f>
        <v>1850</v>
      </c>
      <c r="T22" s="92"/>
      <c r="U22" s="92"/>
      <c r="V22" s="93"/>
      <c r="W22" s="91">
        <f>$AZ$18*(W18+X18+Y18+Z18)+$AZ$19*(W19+X19+Y19+Z19)+$AZ$20*(W20+X20+Y20+Z20)</f>
        <v>1250</v>
      </c>
      <c r="X22" s="92"/>
      <c r="Y22" s="92"/>
      <c r="Z22" s="93"/>
      <c r="AA22" s="91">
        <f>$AZ$18*(AA18+AB18+AC18+AD18)+$AZ$19*(AA19+AB19+AC19+AD19)+$AZ$20*(AA20+AB20+AC20+AD20)</f>
        <v>1850</v>
      </c>
      <c r="AB22" s="92"/>
      <c r="AC22" s="92"/>
      <c r="AD22" s="93"/>
      <c r="AE22" s="91">
        <f>$AZ$18*(AE18+AF18+AG18+AH18)+$AZ$19*(AE19+AF19+AG19+AH19)+$AZ$20*(AE20+AF20+AG20+AH20)</f>
        <v>3100</v>
      </c>
      <c r="AF22" s="92"/>
      <c r="AG22" s="92"/>
      <c r="AH22" s="93"/>
      <c r="AI22" s="91">
        <f>$AZ$18*(AI18+AJ18+AK18+AL18)+$AZ$19*(AI19+AJ19+AK19+AL19)+$AZ$20*(AI20+AJ20+AK20+AL20)</f>
        <v>1850</v>
      </c>
      <c r="AJ22" s="92"/>
      <c r="AK22" s="92"/>
      <c r="AL22" s="93"/>
      <c r="AM22" s="91">
        <f>$AZ$18*(AM18+AN18+AO18+AP18)+$AZ$19*(AM19+AN19+AO19+AP19)+$AZ$20*(AM20+AN20+AO20+AP20)</f>
        <v>1250</v>
      </c>
      <c r="AN22" s="92"/>
      <c r="AO22" s="92"/>
      <c r="AP22" s="93"/>
      <c r="AQ22" s="91">
        <f>$AZ$18*(AQ18+AR18+AS18+AT18)+$AZ$19*(AQ19+AR19+AS19+AT19)+$AZ$20*(AQ20+AR20+AS20+AT20)</f>
        <v>1850</v>
      </c>
      <c r="AR22" s="92"/>
      <c r="AS22" s="92"/>
      <c r="AT22" s="93"/>
      <c r="AU22" s="91">
        <f>$AZ$18*(AU18+AV18+AW18+AX18)+$AZ$19*(AU19+AV19+AW19+AX19)+$AZ$20*(AU20+AV20+AW20+AX20)</f>
        <v>3100</v>
      </c>
      <c r="AV22" s="92"/>
      <c r="AW22" s="92"/>
      <c r="AX22" s="93"/>
      <c r="AY22" s="94">
        <f>SUM(C22:AX22)</f>
        <v>24150</v>
      </c>
      <c r="AZ22" s="95"/>
      <c r="BA22" s="96">
        <f>SUM(BA18:BA21)</f>
        <v>24150</v>
      </c>
      <c r="BB22" s="97"/>
    </row>
    <row r="23" spans="1:54" ht="15" customHeight="1">
      <c r="A23" s="99" t="s">
        <v>12</v>
      </c>
      <c r="B23" s="100"/>
      <c r="C23" s="101"/>
      <c r="D23" s="102"/>
      <c r="E23" s="102"/>
      <c r="F23" s="103"/>
      <c r="G23" s="101"/>
      <c r="H23" s="104"/>
      <c r="I23" s="102"/>
      <c r="J23" s="103"/>
      <c r="K23" s="101"/>
      <c r="L23" s="102"/>
      <c r="M23" s="102"/>
      <c r="N23" s="103"/>
      <c r="O23" s="105"/>
      <c r="P23" s="102"/>
      <c r="Q23" s="102"/>
      <c r="R23" s="106"/>
      <c r="S23" s="101"/>
      <c r="T23" s="104"/>
      <c r="U23" s="102"/>
      <c r="V23" s="103"/>
      <c r="W23" s="101"/>
      <c r="X23" s="102"/>
      <c r="Y23" s="102"/>
      <c r="Z23" s="103"/>
      <c r="AA23" s="101"/>
      <c r="AB23" s="104"/>
      <c r="AC23" s="102"/>
      <c r="AD23" s="103"/>
      <c r="AE23" s="101"/>
      <c r="AF23" s="102"/>
      <c r="AG23" s="102"/>
      <c r="AH23" s="103"/>
      <c r="AI23" s="105"/>
      <c r="AJ23" s="102"/>
      <c r="AK23" s="102"/>
      <c r="AL23" s="106"/>
      <c r="AM23" s="101"/>
      <c r="AN23" s="104"/>
      <c r="AO23" s="102"/>
      <c r="AP23" s="103"/>
      <c r="AQ23" s="101"/>
      <c r="AR23" s="102"/>
      <c r="AS23" s="102"/>
      <c r="AT23" s="103"/>
      <c r="AU23" s="107"/>
      <c r="AV23" s="102"/>
      <c r="AW23" s="102"/>
      <c r="AX23" s="103"/>
      <c r="AY23" s="108"/>
      <c r="AZ23" s="109"/>
      <c r="BA23" s="110"/>
      <c r="BB23" s="97"/>
    </row>
    <row r="24" spans="1:54" ht="15" customHeight="1" thickBot="1">
      <c r="A24" s="111" t="s">
        <v>43</v>
      </c>
      <c r="B24" s="112"/>
      <c r="C24" s="51"/>
      <c r="D24" s="49"/>
      <c r="E24" s="49"/>
      <c r="F24" s="50"/>
      <c r="G24" s="51"/>
      <c r="H24" s="49"/>
      <c r="I24" s="49"/>
      <c r="J24" s="50"/>
      <c r="K24" s="51">
        <v>1</v>
      </c>
      <c r="M24" s="49"/>
      <c r="N24" s="50"/>
      <c r="O24" s="52">
        <v>1</v>
      </c>
      <c r="P24" s="49"/>
      <c r="Q24" s="49"/>
      <c r="R24" s="53"/>
      <c r="S24" s="51"/>
      <c r="T24" s="49"/>
      <c r="U24" s="49"/>
      <c r="V24" s="49"/>
      <c r="W24" s="51"/>
      <c r="X24" s="49"/>
      <c r="Y24" s="49"/>
      <c r="Z24" s="50"/>
      <c r="AA24" s="51"/>
      <c r="AB24" s="49"/>
      <c r="AC24" s="49"/>
      <c r="AD24" s="50"/>
      <c r="AE24" s="51"/>
      <c r="AF24" s="49"/>
      <c r="AG24" s="49"/>
      <c r="AH24" s="50"/>
      <c r="AI24" s="52"/>
      <c r="AJ24" s="49"/>
      <c r="AK24" s="49"/>
      <c r="AL24" s="53"/>
      <c r="AM24" s="51"/>
      <c r="AN24" s="49"/>
      <c r="AO24" s="49"/>
      <c r="AP24" s="50"/>
      <c r="AQ24" s="51"/>
      <c r="AR24" s="49"/>
      <c r="AS24" s="49"/>
      <c r="AT24" s="50"/>
      <c r="AU24" s="113">
        <v>1</v>
      </c>
      <c r="AV24" s="114"/>
      <c r="AW24" s="114"/>
      <c r="AX24" s="115"/>
      <c r="AY24" s="54">
        <f>SUM(C24:AX24)</f>
        <v>3</v>
      </c>
      <c r="AZ24" s="55">
        <v>2000</v>
      </c>
      <c r="BA24" s="56">
        <f>AZ24*AY24</f>
        <v>6000</v>
      </c>
      <c r="BB24" s="97"/>
    </row>
    <row r="25" spans="1:54" ht="15" customHeight="1" thickBot="1">
      <c r="A25" s="89" t="s">
        <v>21</v>
      </c>
      <c r="B25" s="116"/>
      <c r="C25" s="91">
        <f>$AZ$24*SUM(C24:F24)</f>
        <v>0</v>
      </c>
      <c r="D25" s="92"/>
      <c r="E25" s="92"/>
      <c r="F25" s="93"/>
      <c r="G25" s="91">
        <f>$AZ$24*SUM(G24:J24)</f>
        <v>0</v>
      </c>
      <c r="H25" s="92"/>
      <c r="I25" s="92"/>
      <c r="J25" s="93"/>
      <c r="K25" s="91">
        <f>$AZ$24*SUM(K24:N24)</f>
        <v>2000</v>
      </c>
      <c r="L25" s="92"/>
      <c r="M25" s="92"/>
      <c r="N25" s="93"/>
      <c r="O25" s="91">
        <f>$AZ$24*SUM(O24:R24)</f>
        <v>2000</v>
      </c>
      <c r="P25" s="92"/>
      <c r="Q25" s="92"/>
      <c r="R25" s="93"/>
      <c r="S25" s="91">
        <f>$AZ$24*SUM(S24:V24)</f>
        <v>0</v>
      </c>
      <c r="T25" s="92"/>
      <c r="U25" s="92"/>
      <c r="V25" s="93"/>
      <c r="W25" s="91">
        <f>$AZ$24*SUM(W24:Z24)</f>
        <v>0</v>
      </c>
      <c r="X25" s="92"/>
      <c r="Y25" s="92"/>
      <c r="Z25" s="93"/>
      <c r="AA25" s="91">
        <f>$AZ$24*SUM(AA24:AD24)</f>
        <v>0</v>
      </c>
      <c r="AB25" s="92"/>
      <c r="AC25" s="92"/>
      <c r="AD25" s="93"/>
      <c r="AE25" s="91">
        <f>$AZ$24*SUM(AE24:AH24)</f>
        <v>0</v>
      </c>
      <c r="AF25" s="92"/>
      <c r="AG25" s="92"/>
      <c r="AH25" s="93"/>
      <c r="AI25" s="91">
        <f>$AZ$24*SUM(AI24:AL24)</f>
        <v>0</v>
      </c>
      <c r="AJ25" s="92"/>
      <c r="AK25" s="92"/>
      <c r="AL25" s="93"/>
      <c r="AM25" s="91">
        <f>$AZ$24*SUM(AM24:AP24)</f>
        <v>0</v>
      </c>
      <c r="AN25" s="92"/>
      <c r="AO25" s="92"/>
      <c r="AP25" s="93"/>
      <c r="AQ25" s="91">
        <f>$AZ$24*SUM(AQ24:AT24)</f>
        <v>0</v>
      </c>
      <c r="AR25" s="92"/>
      <c r="AS25" s="92"/>
      <c r="AT25" s="93"/>
      <c r="AU25" s="91">
        <f>$AZ$24*SUM(AU24:AX24)</f>
        <v>2000</v>
      </c>
      <c r="AV25" s="92"/>
      <c r="AW25" s="92"/>
      <c r="AX25" s="93"/>
      <c r="AY25" s="94">
        <f>SUM(C25:AX25)</f>
        <v>6000</v>
      </c>
      <c r="AZ25" s="94"/>
      <c r="BA25" s="96">
        <f>SUM(BA24:BA24)</f>
        <v>6000</v>
      </c>
      <c r="BB25" s="97"/>
    </row>
    <row r="26" spans="1:54" s="119" customFormat="1" ht="15" customHeight="1">
      <c r="A26" s="117" t="s">
        <v>9</v>
      </c>
      <c r="B26" s="100"/>
      <c r="C26" s="101"/>
      <c r="D26" s="102"/>
      <c r="E26" s="102"/>
      <c r="F26" s="103"/>
      <c r="G26" s="101"/>
      <c r="H26" s="104"/>
      <c r="I26" s="102"/>
      <c r="J26" s="103"/>
      <c r="K26" s="101"/>
      <c r="L26" s="102"/>
      <c r="M26" s="102"/>
      <c r="N26" s="103"/>
      <c r="O26" s="105"/>
      <c r="P26" s="102"/>
      <c r="Q26" s="102"/>
      <c r="R26" s="106"/>
      <c r="S26" s="101"/>
      <c r="T26" s="104"/>
      <c r="U26" s="102"/>
      <c r="V26" s="103"/>
      <c r="W26" s="101"/>
      <c r="X26" s="102"/>
      <c r="Y26" s="102"/>
      <c r="Z26" s="103"/>
      <c r="AA26" s="101"/>
      <c r="AB26" s="104"/>
      <c r="AC26" s="102"/>
      <c r="AD26" s="103"/>
      <c r="AE26" s="101"/>
      <c r="AF26" s="102"/>
      <c r="AG26" s="102"/>
      <c r="AH26" s="103"/>
      <c r="AI26" s="105"/>
      <c r="AJ26" s="102"/>
      <c r="AK26" s="102"/>
      <c r="AL26" s="106"/>
      <c r="AM26" s="101"/>
      <c r="AN26" s="104"/>
      <c r="AO26" s="102"/>
      <c r="AP26" s="103"/>
      <c r="AQ26" s="101"/>
      <c r="AR26" s="102"/>
      <c r="AS26" s="102"/>
      <c r="AT26" s="103"/>
      <c r="AU26" s="107"/>
      <c r="AV26" s="102"/>
      <c r="AW26" s="102"/>
      <c r="AX26" s="103"/>
      <c r="AY26" s="108"/>
      <c r="AZ26" s="109"/>
      <c r="BA26" s="110"/>
      <c r="BB26" s="118"/>
    </row>
    <row r="27" spans="1:54" s="122" customFormat="1" ht="15" customHeight="1">
      <c r="A27" s="120" t="s">
        <v>44</v>
      </c>
      <c r="B27" s="121"/>
      <c r="C27" s="51">
        <v>1</v>
      </c>
      <c r="D27" s="49"/>
      <c r="E27" s="49"/>
      <c r="F27" s="50"/>
      <c r="G27" s="51"/>
      <c r="H27" s="49"/>
      <c r="I27" s="49"/>
      <c r="J27" s="50"/>
      <c r="K27" s="51"/>
      <c r="L27" s="49"/>
      <c r="M27" s="49"/>
      <c r="N27" s="50"/>
      <c r="O27" s="52"/>
      <c r="P27" s="49"/>
      <c r="Q27" s="49"/>
      <c r="R27" s="53"/>
      <c r="S27" s="51"/>
      <c r="T27" s="49"/>
      <c r="U27" s="49"/>
      <c r="V27" s="50"/>
      <c r="W27" s="51"/>
      <c r="X27" s="49"/>
      <c r="Y27" s="49"/>
      <c r="Z27" s="50"/>
      <c r="AA27" s="51"/>
      <c r="AB27" s="49"/>
      <c r="AC27" s="49"/>
      <c r="AD27" s="50"/>
      <c r="AE27" s="51"/>
      <c r="AF27" s="49"/>
      <c r="AG27" s="49"/>
      <c r="AH27" s="50"/>
      <c r="AI27" s="52"/>
      <c r="AJ27" s="49"/>
      <c r="AK27" s="49"/>
      <c r="AL27" s="53"/>
      <c r="AM27" s="51"/>
      <c r="AN27" s="49"/>
      <c r="AO27" s="49"/>
      <c r="AP27" s="50"/>
      <c r="AQ27" s="51"/>
      <c r="AR27" s="49"/>
      <c r="AS27" s="49"/>
      <c r="AT27" s="50"/>
      <c r="AU27" s="113"/>
      <c r="AV27" s="114"/>
      <c r="AW27" s="114"/>
      <c r="AX27" s="115"/>
      <c r="AY27" s="39">
        <f>SUM(C27:AX27)</f>
        <v>1</v>
      </c>
      <c r="AZ27" s="40">
        <v>4000</v>
      </c>
      <c r="BA27" s="41">
        <f>AZ27*AY27</f>
        <v>4000</v>
      </c>
      <c r="BB27" s="118"/>
    </row>
    <row r="28" spans="1:54" s="122" customFormat="1" ht="15" customHeight="1" thickBot="1">
      <c r="A28" s="111" t="s">
        <v>30</v>
      </c>
      <c r="B28" s="112"/>
      <c r="C28" s="51">
        <v>1</v>
      </c>
      <c r="D28" s="49"/>
      <c r="E28" s="49"/>
      <c r="F28" s="50"/>
      <c r="G28" s="51">
        <v>1</v>
      </c>
      <c r="H28" s="49"/>
      <c r="I28" s="49"/>
      <c r="J28" s="50"/>
      <c r="K28" s="51">
        <v>1</v>
      </c>
      <c r="L28" s="49"/>
      <c r="M28" s="49"/>
      <c r="N28" s="50"/>
      <c r="O28" s="52"/>
      <c r="P28" s="49"/>
      <c r="Q28" s="49"/>
      <c r="R28" s="53">
        <v>1</v>
      </c>
      <c r="S28" s="51"/>
      <c r="T28" s="49"/>
      <c r="U28" s="49"/>
      <c r="V28" s="50">
        <v>1</v>
      </c>
      <c r="W28" s="51"/>
      <c r="X28" s="49"/>
      <c r="Y28" s="49"/>
      <c r="Z28" s="50">
        <v>1</v>
      </c>
      <c r="AA28" s="51"/>
      <c r="AB28" s="49"/>
      <c r="AC28" s="49"/>
      <c r="AD28" s="50">
        <v>1</v>
      </c>
      <c r="AE28" s="51"/>
      <c r="AF28" s="49"/>
      <c r="AG28" s="49"/>
      <c r="AH28" s="50">
        <v>1</v>
      </c>
      <c r="AI28" s="52"/>
      <c r="AJ28" s="49"/>
      <c r="AK28" s="49"/>
      <c r="AL28" s="53">
        <v>1</v>
      </c>
      <c r="AM28" s="51"/>
      <c r="AN28" s="49"/>
      <c r="AO28" s="49"/>
      <c r="AP28" s="50">
        <v>1</v>
      </c>
      <c r="AQ28" s="51"/>
      <c r="AR28" s="49"/>
      <c r="AS28" s="49"/>
      <c r="AT28" s="50">
        <v>1</v>
      </c>
      <c r="AU28" s="113"/>
      <c r="AV28" s="114"/>
      <c r="AW28" s="114"/>
      <c r="AX28" s="115">
        <v>1</v>
      </c>
      <c r="AY28" s="54">
        <f>SUM(C28:AX28)</f>
        <v>12</v>
      </c>
      <c r="AZ28" s="55">
        <v>700</v>
      </c>
      <c r="BA28" s="56">
        <f>AZ28*AY28</f>
        <v>8400</v>
      </c>
      <c r="BB28" s="118"/>
    </row>
    <row r="29" spans="1:54" ht="15" customHeight="1" thickBot="1">
      <c r="A29" s="89" t="s">
        <v>23</v>
      </c>
      <c r="B29" s="116"/>
      <c r="C29" s="91">
        <f>C28*AZ28</f>
        <v>700</v>
      </c>
      <c r="D29" s="92"/>
      <c r="E29" s="92"/>
      <c r="F29" s="93"/>
      <c r="G29" s="91">
        <f>G28*AZ28</f>
        <v>700</v>
      </c>
      <c r="H29" s="92"/>
      <c r="I29" s="92"/>
      <c r="J29" s="93"/>
      <c r="K29" s="91">
        <f>K28*AZ28</f>
        <v>700</v>
      </c>
      <c r="L29" s="92"/>
      <c r="M29" s="92"/>
      <c r="N29" s="93"/>
      <c r="O29" s="91">
        <f>SUM(O27:R27)*$AZ$27+SUM(O28:R28)*$AZ$28</f>
        <v>700</v>
      </c>
      <c r="P29" s="92"/>
      <c r="Q29" s="92"/>
      <c r="R29" s="93"/>
      <c r="S29" s="91">
        <f>SUM(S27:V27)*$AZ$27+SUM(S28:V28)*$AZ$28</f>
        <v>700</v>
      </c>
      <c r="T29" s="92"/>
      <c r="U29" s="92"/>
      <c r="V29" s="93"/>
      <c r="W29" s="91">
        <f>SUM(W27:Z27)*$AZ$27+SUM(W28:Z28)*$AZ$28</f>
        <v>700</v>
      </c>
      <c r="X29" s="92"/>
      <c r="Y29" s="92"/>
      <c r="Z29" s="93"/>
      <c r="AA29" s="91">
        <f>SUM(AA27:AD27)*$AZ$27+SUM(AA28:AD28)*$AZ$28</f>
        <v>700</v>
      </c>
      <c r="AB29" s="92"/>
      <c r="AC29" s="92"/>
      <c r="AD29" s="93"/>
      <c r="AE29" s="91">
        <f>SUM(AE27:AH27)*$AZ$27+SUM(AE28:AH28)*$AZ$28</f>
        <v>700</v>
      </c>
      <c r="AF29" s="92"/>
      <c r="AG29" s="92"/>
      <c r="AH29" s="93"/>
      <c r="AI29" s="91">
        <f>SUM(AI27:AL27)*$AZ$27+SUM(AI28:AL28)*$AZ$28</f>
        <v>700</v>
      </c>
      <c r="AJ29" s="92"/>
      <c r="AK29" s="92"/>
      <c r="AL29" s="93"/>
      <c r="AM29" s="91">
        <f>SUM(AM27:AP27)*$AZ$27+SUM(AM28:AP28)*$AZ$28</f>
        <v>700</v>
      </c>
      <c r="AN29" s="92"/>
      <c r="AO29" s="92"/>
      <c r="AP29" s="93"/>
      <c r="AQ29" s="91">
        <f>SUM(AQ27:AT27)*$AZ$27+SUM(AQ28:AT28)*$AZ$28</f>
        <v>700</v>
      </c>
      <c r="AR29" s="92"/>
      <c r="AS29" s="92"/>
      <c r="AT29" s="93"/>
      <c r="AU29" s="91">
        <f>SUM(AU27:AX27)*$AZ$27+SUM(AU28:AX28)*$AZ$28</f>
        <v>700</v>
      </c>
      <c r="AV29" s="92"/>
      <c r="AW29" s="92"/>
      <c r="AX29" s="93"/>
      <c r="AY29" s="94">
        <f>SUM(C29:AX29)</f>
        <v>8400</v>
      </c>
      <c r="AZ29" s="94"/>
      <c r="BA29" s="96">
        <f>BA27+BA28</f>
        <v>12400</v>
      </c>
      <c r="BB29" s="97"/>
    </row>
    <row r="30" spans="1:54" s="98" customFormat="1" ht="15" customHeight="1">
      <c r="A30" s="123" t="s">
        <v>10</v>
      </c>
      <c r="B30" s="68"/>
      <c r="C30" s="69"/>
      <c r="D30" s="70"/>
      <c r="E30" s="70"/>
      <c r="F30" s="71"/>
      <c r="G30" s="69"/>
      <c r="H30" s="70"/>
      <c r="I30" s="70"/>
      <c r="J30" s="71"/>
      <c r="K30" s="69"/>
      <c r="L30" s="70"/>
      <c r="M30" s="70"/>
      <c r="N30" s="71"/>
      <c r="O30" s="72"/>
      <c r="P30" s="70"/>
      <c r="Q30" s="70"/>
      <c r="R30" s="73"/>
      <c r="S30" s="69"/>
      <c r="T30" s="70"/>
      <c r="U30" s="70"/>
      <c r="V30" s="71"/>
      <c r="W30" s="69"/>
      <c r="X30" s="70"/>
      <c r="Y30" s="70"/>
      <c r="Z30" s="71"/>
      <c r="AA30" s="69"/>
      <c r="AB30" s="70"/>
      <c r="AC30" s="70"/>
      <c r="AD30" s="71"/>
      <c r="AE30" s="69"/>
      <c r="AF30" s="70"/>
      <c r="AG30" s="70"/>
      <c r="AH30" s="71"/>
      <c r="AI30" s="72"/>
      <c r="AJ30" s="70"/>
      <c r="AK30" s="70"/>
      <c r="AL30" s="73"/>
      <c r="AM30" s="69"/>
      <c r="AN30" s="70"/>
      <c r="AO30" s="70"/>
      <c r="AP30" s="71"/>
      <c r="AQ30" s="69"/>
      <c r="AR30" s="70"/>
      <c r="AS30" s="70"/>
      <c r="AT30" s="71"/>
      <c r="AU30" s="69"/>
      <c r="AV30" s="70"/>
      <c r="AW30" s="70"/>
      <c r="AX30" s="71"/>
      <c r="AY30" s="74"/>
      <c r="AZ30" s="75"/>
      <c r="BA30" s="76"/>
      <c r="BB30" s="18"/>
    </row>
    <row r="31" spans="1:54" ht="15" customHeight="1">
      <c r="A31" s="81" t="s">
        <v>46</v>
      </c>
      <c r="B31" s="78"/>
      <c r="C31" s="51"/>
      <c r="D31" s="49"/>
      <c r="E31" s="49"/>
      <c r="F31" s="50"/>
      <c r="G31" s="51">
        <v>1</v>
      </c>
      <c r="H31" s="49"/>
      <c r="I31" s="49"/>
      <c r="J31" s="50"/>
      <c r="K31" s="51"/>
      <c r="L31" s="49"/>
      <c r="M31" s="49"/>
      <c r="N31" s="50"/>
      <c r="O31" s="52">
        <v>1</v>
      </c>
      <c r="P31" s="49"/>
      <c r="Q31" s="49"/>
      <c r="R31" s="53"/>
      <c r="S31" s="51"/>
      <c r="T31" s="49"/>
      <c r="U31" s="49"/>
      <c r="V31" s="50"/>
      <c r="W31" s="51">
        <v>1</v>
      </c>
      <c r="X31" s="49"/>
      <c r="Y31" s="49"/>
      <c r="Z31" s="50"/>
      <c r="AA31" s="51"/>
      <c r="AB31" s="49"/>
      <c r="AC31" s="49"/>
      <c r="AD31" s="50"/>
      <c r="AE31" s="51">
        <v>1</v>
      </c>
      <c r="AF31" s="49"/>
      <c r="AG31" s="49"/>
      <c r="AH31" s="50"/>
      <c r="AI31" s="52"/>
      <c r="AJ31" s="49"/>
      <c r="AK31" s="49"/>
      <c r="AL31" s="53"/>
      <c r="AM31" s="51">
        <v>1</v>
      </c>
      <c r="AN31" s="49"/>
      <c r="AO31" s="49"/>
      <c r="AP31" s="50"/>
      <c r="AQ31" s="51"/>
      <c r="AR31" s="49"/>
      <c r="AS31" s="49"/>
      <c r="AT31" s="50"/>
      <c r="AU31" s="113">
        <v>1</v>
      </c>
      <c r="AV31" s="114"/>
      <c r="AW31" s="114"/>
      <c r="AX31" s="115"/>
      <c r="AY31" s="39">
        <f>SUM(C31:AX31)</f>
        <v>6</v>
      </c>
      <c r="AZ31" s="40">
        <v>250</v>
      </c>
      <c r="BA31" s="41">
        <f>AZ31*AY31</f>
        <v>1500</v>
      </c>
      <c r="BB31" s="18"/>
    </row>
    <row r="32" spans="1:54" ht="15" customHeight="1">
      <c r="A32" s="124" t="s">
        <v>45</v>
      </c>
      <c r="B32" s="125"/>
      <c r="C32" s="36"/>
      <c r="D32" s="37"/>
      <c r="E32" s="37"/>
      <c r="F32" s="38"/>
      <c r="G32" s="36">
        <v>1</v>
      </c>
      <c r="H32" s="37"/>
      <c r="I32" s="37"/>
      <c r="J32" s="38"/>
      <c r="K32" s="36">
        <v>1</v>
      </c>
      <c r="L32" s="37"/>
      <c r="M32" s="37"/>
      <c r="N32" s="38"/>
      <c r="O32" s="126"/>
      <c r="P32" s="37"/>
      <c r="Q32" s="37"/>
      <c r="R32" s="127"/>
      <c r="S32" s="36">
        <v>1</v>
      </c>
      <c r="T32" s="37"/>
      <c r="U32" s="37"/>
      <c r="V32" s="38"/>
      <c r="W32" s="36"/>
      <c r="X32" s="37"/>
      <c r="Y32" s="37"/>
      <c r="Z32" s="38"/>
      <c r="AA32" s="36"/>
      <c r="AB32" s="37"/>
      <c r="AC32" s="37"/>
      <c r="AD32" s="38"/>
      <c r="AE32" s="36"/>
      <c r="AF32" s="37"/>
      <c r="AG32" s="37"/>
      <c r="AH32" s="38"/>
      <c r="AI32" s="126">
        <v>1</v>
      </c>
      <c r="AJ32" s="37"/>
      <c r="AK32" s="37"/>
      <c r="AL32" s="127"/>
      <c r="AM32" s="36"/>
      <c r="AN32" s="37"/>
      <c r="AO32" s="37"/>
      <c r="AP32" s="38"/>
      <c r="AQ32" s="36"/>
      <c r="AR32" s="37"/>
      <c r="AS32" s="37"/>
      <c r="AT32" s="38"/>
      <c r="AU32" s="36"/>
      <c r="AV32" s="37"/>
      <c r="AW32" s="37"/>
      <c r="AX32" s="38"/>
      <c r="AY32" s="39">
        <f>SUM(C32:AX32)</f>
        <v>4</v>
      </c>
      <c r="AZ32" s="40">
        <v>1558</v>
      </c>
      <c r="BA32" s="41">
        <f>AZ32*AY32</f>
        <v>6232</v>
      </c>
      <c r="BB32" s="18"/>
    </row>
    <row r="33" spans="1:54" ht="15" customHeight="1">
      <c r="A33" s="124" t="s">
        <v>47</v>
      </c>
      <c r="B33" s="125"/>
      <c r="C33" s="36"/>
      <c r="D33" s="37"/>
      <c r="E33" s="37"/>
      <c r="F33" s="38"/>
      <c r="G33" s="36">
        <v>3</v>
      </c>
      <c r="H33" s="37"/>
      <c r="I33" s="37"/>
      <c r="J33" s="38"/>
      <c r="K33" s="36"/>
      <c r="L33" s="37"/>
      <c r="M33" s="37"/>
      <c r="N33" s="38"/>
      <c r="O33" s="126"/>
      <c r="P33" s="37"/>
      <c r="Q33" s="37"/>
      <c r="R33" s="127"/>
      <c r="S33" s="36">
        <v>3</v>
      </c>
      <c r="T33" s="37"/>
      <c r="U33" s="37"/>
      <c r="V33" s="38"/>
      <c r="W33" s="36"/>
      <c r="X33" s="37"/>
      <c r="Y33" s="37"/>
      <c r="Z33" s="38"/>
      <c r="AA33" s="36"/>
      <c r="AB33" s="37"/>
      <c r="AC33" s="37"/>
      <c r="AD33" s="38"/>
      <c r="AE33" s="36"/>
      <c r="AF33" s="37"/>
      <c r="AG33" s="37"/>
      <c r="AH33" s="38"/>
      <c r="AI33" s="126">
        <v>3</v>
      </c>
      <c r="AJ33" s="37"/>
      <c r="AK33" s="37"/>
      <c r="AL33" s="127"/>
      <c r="AM33" s="36"/>
      <c r="AN33" s="37"/>
      <c r="AO33" s="37"/>
      <c r="AP33" s="38"/>
      <c r="AQ33" s="36"/>
      <c r="AR33" s="37"/>
      <c r="AS33" s="37"/>
      <c r="AT33" s="38"/>
      <c r="AU33" s="36"/>
      <c r="AV33" s="37"/>
      <c r="AW33" s="37"/>
      <c r="AX33" s="38"/>
      <c r="AY33" s="39">
        <f>SUM(C33:AX33)</f>
        <v>9</v>
      </c>
      <c r="AZ33" s="40">
        <v>125</v>
      </c>
      <c r="BA33" s="41">
        <f>AZ33*AY33</f>
        <v>1125</v>
      </c>
      <c r="BB33" s="18"/>
    </row>
    <row r="34" spans="1:54" ht="15" customHeight="1" thickBot="1">
      <c r="A34" s="81"/>
      <c r="B34" s="82"/>
      <c r="C34" s="113"/>
      <c r="D34" s="114"/>
      <c r="E34" s="114"/>
      <c r="F34" s="115"/>
      <c r="G34" s="113"/>
      <c r="H34" s="114"/>
      <c r="I34" s="114"/>
      <c r="J34" s="115"/>
      <c r="K34" s="113"/>
      <c r="L34" s="114"/>
      <c r="M34" s="114"/>
      <c r="N34" s="115"/>
      <c r="O34" s="128"/>
      <c r="P34" s="114"/>
      <c r="Q34" s="114"/>
      <c r="R34" s="129"/>
      <c r="S34" s="113"/>
      <c r="T34" s="114"/>
      <c r="U34" s="114"/>
      <c r="V34" s="115"/>
      <c r="W34" s="113"/>
      <c r="X34" s="114"/>
      <c r="Y34" s="114"/>
      <c r="Z34" s="115"/>
      <c r="AA34" s="113"/>
      <c r="AB34" s="114"/>
      <c r="AC34" s="114"/>
      <c r="AD34" s="115"/>
      <c r="AE34" s="113"/>
      <c r="AF34" s="114"/>
      <c r="AG34" s="114"/>
      <c r="AH34" s="115"/>
      <c r="AI34" s="128"/>
      <c r="AJ34" s="114"/>
      <c r="AK34" s="114"/>
      <c r="AL34" s="129"/>
      <c r="AM34" s="113"/>
      <c r="AN34" s="114"/>
      <c r="AO34" s="114"/>
      <c r="AP34" s="115"/>
      <c r="AQ34" s="113"/>
      <c r="AR34" s="114"/>
      <c r="AS34" s="114"/>
      <c r="AT34" s="115"/>
      <c r="AU34" s="113"/>
      <c r="AV34" s="114"/>
      <c r="AW34" s="114"/>
      <c r="AX34" s="115"/>
      <c r="AY34" s="54"/>
      <c r="AZ34" s="55"/>
      <c r="BA34" s="56"/>
      <c r="BB34" s="18"/>
    </row>
    <row r="35" spans="1:54" ht="15" customHeight="1" thickBot="1">
      <c r="A35" s="89" t="s">
        <v>18</v>
      </c>
      <c r="B35" s="116"/>
      <c r="C35" s="91">
        <f>$AZ$31*SUM(C31:F31)+$AZ$32*SUM(C32:F32)+$AZ$33*SUM(C33:F33)+$AZ$34*SUM(C34:F34)</f>
        <v>0</v>
      </c>
      <c r="D35" s="92"/>
      <c r="E35" s="92"/>
      <c r="F35" s="93"/>
      <c r="G35" s="91">
        <f>$AZ$31*SUM(G31:J31)+$AZ$32*SUM(G32:J32)+$AZ$33*SUM(G33:J33)+$AZ$34*SUM(G34:J34)</f>
        <v>2183</v>
      </c>
      <c r="H35" s="92"/>
      <c r="I35" s="92"/>
      <c r="J35" s="93"/>
      <c r="K35" s="91">
        <f>$AZ$31*SUM(K31:N31)+$AZ$32*SUM(K32:N32)+$AZ$33*SUM(K33:N33)+$AZ$34*SUM(K34:N34)</f>
        <v>1558</v>
      </c>
      <c r="L35" s="92"/>
      <c r="M35" s="92"/>
      <c r="N35" s="93"/>
      <c r="O35" s="91">
        <f>$AZ$31*SUM(O31:R31)+$AZ$32*SUM(O32:R32)+$AZ$33*SUM(O33:R33)+$AZ$34*SUM(O34:R34)</f>
        <v>250</v>
      </c>
      <c r="P35" s="92"/>
      <c r="Q35" s="92"/>
      <c r="R35" s="93"/>
      <c r="S35" s="91">
        <f>$AZ$31*SUM(S31:V31)+$AZ$32*SUM(S32:V32)+$AZ$33*SUM(S33:V33)+$AZ$34*SUM(S34:V34)</f>
        <v>1933</v>
      </c>
      <c r="T35" s="92"/>
      <c r="U35" s="92"/>
      <c r="V35" s="93"/>
      <c r="W35" s="91">
        <f>$AZ$31*SUM(W31:Z31)+$AZ$32*SUM(W32:Z32)+$AZ$33*SUM(W33:Z33)+$AZ$34*SUM(W34:Z34)</f>
        <v>250</v>
      </c>
      <c r="X35" s="92"/>
      <c r="Y35" s="92"/>
      <c r="Z35" s="93"/>
      <c r="AA35" s="91">
        <f>$AZ$31*SUM(AA31:AD31)+$AZ$32*SUM(AA32:AD32)+$AZ$33*SUM(AA33:AD33)+$AZ$34*SUM(AA34:AD34)</f>
        <v>0</v>
      </c>
      <c r="AB35" s="92"/>
      <c r="AC35" s="92"/>
      <c r="AD35" s="93"/>
      <c r="AE35" s="91">
        <f>$AZ$31*SUM(AE31:AH31)+$AZ$32*SUM(AE32:AH32)+$AZ$33*SUM(AE33:AH33)+$AZ$34*SUM(AE34:AH34)</f>
        <v>250</v>
      </c>
      <c r="AF35" s="92"/>
      <c r="AG35" s="92"/>
      <c r="AH35" s="93"/>
      <c r="AI35" s="91">
        <f>$AZ$31*SUM(AI31:AL31)+$AZ$32*SUM(AI32:AL32)+$AZ$33*SUM(AI33:AL33)+$AZ$34*SUM(AI34:AL34)</f>
        <v>1933</v>
      </c>
      <c r="AJ35" s="92"/>
      <c r="AK35" s="92"/>
      <c r="AL35" s="93"/>
      <c r="AM35" s="91">
        <f>$AZ$31*SUM(AM31:AP31)+$AZ$32*SUM(AM32:AP32)+$AZ$33*SUM(AM33:AP33)+$AZ$34*SUM(AM34:AP34)</f>
        <v>250</v>
      </c>
      <c r="AN35" s="92"/>
      <c r="AO35" s="92"/>
      <c r="AP35" s="93"/>
      <c r="AQ35" s="91">
        <f>$AZ$31*SUM(AQ31:AT31)+$AZ$32*SUM(AQ32:AT32)+$AZ$33*SUM(AQ33:AT33)+$AZ$34*SUM(AQ34:AT34)</f>
        <v>0</v>
      </c>
      <c r="AR35" s="92"/>
      <c r="AS35" s="92"/>
      <c r="AT35" s="93"/>
      <c r="AU35" s="91">
        <f>$AZ$31*SUM(AU31:AX31)+$AZ$32*SUM(AU32:AX32)+$AZ$33*SUM(AU33:AX33)+$AZ$34*SUM(AU34:AX34)</f>
        <v>250</v>
      </c>
      <c r="AV35" s="92"/>
      <c r="AW35" s="92"/>
      <c r="AX35" s="93"/>
      <c r="AY35" s="94">
        <f>SUM(C35:AX35)</f>
        <v>8857</v>
      </c>
      <c r="AZ35" s="94"/>
      <c r="BA35" s="96">
        <f>SUM(BA31:BA34)</f>
        <v>8857</v>
      </c>
      <c r="BB35" s="97"/>
    </row>
    <row r="36" spans="1:54" ht="15" customHeight="1">
      <c r="A36" s="130" t="s">
        <v>7</v>
      </c>
      <c r="B36" s="131"/>
      <c r="C36" s="132"/>
      <c r="D36" s="133"/>
      <c r="E36" s="133"/>
      <c r="F36" s="134"/>
      <c r="G36" s="135"/>
      <c r="H36" s="133"/>
      <c r="I36" s="133"/>
      <c r="J36" s="134"/>
      <c r="K36" s="135"/>
      <c r="L36" s="133"/>
      <c r="M36" s="133"/>
      <c r="N36" s="134"/>
      <c r="O36" s="132"/>
      <c r="P36" s="133"/>
      <c r="Q36" s="133"/>
      <c r="R36" s="136"/>
      <c r="S36" s="135"/>
      <c r="T36" s="133"/>
      <c r="U36" s="133"/>
      <c r="V36" s="134"/>
      <c r="W36" s="21"/>
      <c r="X36" s="22"/>
      <c r="Y36" s="22"/>
      <c r="Z36" s="23"/>
      <c r="AA36" s="135"/>
      <c r="AB36" s="133"/>
      <c r="AC36" s="133"/>
      <c r="AD36" s="134"/>
      <c r="AE36" s="135"/>
      <c r="AF36" s="133"/>
      <c r="AG36" s="133"/>
      <c r="AH36" s="134"/>
      <c r="AI36" s="132"/>
      <c r="AJ36" s="133"/>
      <c r="AK36" s="133"/>
      <c r="AL36" s="136"/>
      <c r="AM36" s="135"/>
      <c r="AN36" s="133"/>
      <c r="AO36" s="133"/>
      <c r="AP36" s="134"/>
      <c r="AQ36" s="21"/>
      <c r="AR36" s="22"/>
      <c r="AS36" s="22"/>
      <c r="AT36" s="23"/>
      <c r="AU36" s="135"/>
      <c r="AV36" s="133"/>
      <c r="AW36" s="133"/>
      <c r="AX36" s="134"/>
      <c r="AY36" s="137"/>
      <c r="AZ36" s="138"/>
      <c r="BA36" s="110"/>
      <c r="BB36" s="18"/>
    </row>
    <row r="37" spans="1:54" ht="15" customHeight="1">
      <c r="A37" s="139" t="s">
        <v>48</v>
      </c>
      <c r="B37" s="125"/>
      <c r="C37" s="34"/>
      <c r="D37" s="32"/>
      <c r="E37" s="32"/>
      <c r="F37" s="33"/>
      <c r="G37" s="31"/>
      <c r="H37" s="140"/>
      <c r="I37" s="32"/>
      <c r="J37" s="33"/>
      <c r="K37" s="31"/>
      <c r="L37" s="32"/>
      <c r="M37" s="32"/>
      <c r="N37" s="33"/>
      <c r="O37" s="34"/>
      <c r="P37" s="140"/>
      <c r="Q37" s="32"/>
      <c r="R37" s="35"/>
      <c r="S37" s="31"/>
      <c r="T37" s="32"/>
      <c r="U37" s="32"/>
      <c r="V37" s="33"/>
      <c r="W37" s="51"/>
      <c r="X37" s="49"/>
      <c r="Y37" s="49"/>
      <c r="Z37" s="50"/>
      <c r="AA37" s="31"/>
      <c r="AB37" s="140"/>
      <c r="AC37" s="32"/>
      <c r="AD37" s="33"/>
      <c r="AE37" s="31"/>
      <c r="AF37" s="32"/>
      <c r="AG37" s="32"/>
      <c r="AH37" s="33"/>
      <c r="AI37" s="34"/>
      <c r="AJ37" s="140"/>
      <c r="AK37" s="32"/>
      <c r="AL37" s="35"/>
      <c r="AM37" s="31"/>
      <c r="AN37" s="32"/>
      <c r="AO37" s="32"/>
      <c r="AP37" s="33"/>
      <c r="AQ37" s="51"/>
      <c r="AR37" s="49"/>
      <c r="AS37" s="49"/>
      <c r="AT37" s="50"/>
      <c r="AU37" s="31"/>
      <c r="AV37" s="32"/>
      <c r="AW37" s="32"/>
      <c r="AX37" s="33"/>
      <c r="AY37" s="39"/>
      <c r="AZ37" s="40">
        <v>150</v>
      </c>
      <c r="BA37" s="41">
        <f>AZ37*AY37</f>
        <v>0</v>
      </c>
      <c r="BB37" s="18"/>
    </row>
    <row r="38" spans="1:54" ht="15" customHeight="1">
      <c r="A38" s="141" t="s">
        <v>17</v>
      </c>
      <c r="B38" s="142"/>
      <c r="C38" s="52"/>
      <c r="D38" s="49"/>
      <c r="E38" s="49"/>
      <c r="F38" s="50"/>
      <c r="G38" s="51"/>
      <c r="H38" s="32"/>
      <c r="I38" s="49"/>
      <c r="J38" s="50"/>
      <c r="K38" s="51"/>
      <c r="L38" s="49"/>
      <c r="M38" s="32"/>
      <c r="N38" s="50"/>
      <c r="O38" s="52"/>
      <c r="P38" s="32"/>
      <c r="Q38" s="49"/>
      <c r="R38" s="53"/>
      <c r="S38" s="51"/>
      <c r="T38" s="49"/>
      <c r="U38" s="49"/>
      <c r="V38" s="50"/>
      <c r="W38" s="51"/>
      <c r="X38" s="49"/>
      <c r="Y38" s="49"/>
      <c r="Z38" s="50"/>
      <c r="AA38" s="51"/>
      <c r="AB38" s="32"/>
      <c r="AC38" s="49"/>
      <c r="AD38" s="50">
        <v>100</v>
      </c>
      <c r="AE38" s="51"/>
      <c r="AF38" s="49"/>
      <c r="AG38" s="32"/>
      <c r="AH38" s="50"/>
      <c r="AI38" s="52"/>
      <c r="AJ38" s="32"/>
      <c r="AK38" s="49"/>
      <c r="AL38" s="53"/>
      <c r="AM38" s="51"/>
      <c r="AN38" s="49"/>
      <c r="AO38" s="49"/>
      <c r="AP38" s="50"/>
      <c r="AQ38" s="51"/>
      <c r="AR38" s="49"/>
      <c r="AS38" s="49"/>
      <c r="AT38" s="50"/>
      <c r="AU38" s="51"/>
      <c r="AV38" s="49"/>
      <c r="AW38" s="49"/>
      <c r="AX38" s="50"/>
      <c r="AY38" s="39">
        <f>SUM(C38:AX38)</f>
        <v>100</v>
      </c>
      <c r="AZ38" s="40">
        <v>3</v>
      </c>
      <c r="BA38" s="41">
        <f>AZ38*AY38</f>
        <v>300</v>
      </c>
      <c r="BB38" s="18"/>
    </row>
    <row r="39" spans="1:54" ht="15" customHeight="1">
      <c r="A39" s="81" t="s">
        <v>49</v>
      </c>
      <c r="B39" s="78"/>
      <c r="C39" s="52"/>
      <c r="D39" s="49"/>
      <c r="E39" s="49"/>
      <c r="F39" s="50"/>
      <c r="G39" s="51"/>
      <c r="H39" s="32"/>
      <c r="I39" s="49"/>
      <c r="J39" s="50"/>
      <c r="K39" s="51">
        <v>1000</v>
      </c>
      <c r="L39" s="49"/>
      <c r="M39" s="32"/>
      <c r="N39" s="50"/>
      <c r="O39" s="52"/>
      <c r="P39" s="32"/>
      <c r="Q39" s="49"/>
      <c r="R39" s="53"/>
      <c r="S39" s="51"/>
      <c r="T39" s="49"/>
      <c r="U39" s="49"/>
      <c r="V39" s="50"/>
      <c r="W39" s="51"/>
      <c r="X39" s="49"/>
      <c r="Y39" s="49"/>
      <c r="Z39" s="50"/>
      <c r="AA39" s="51"/>
      <c r="AB39" s="32"/>
      <c r="AC39" s="49"/>
      <c r="AD39" s="50"/>
      <c r="AE39" s="51"/>
      <c r="AF39" s="49"/>
      <c r="AG39" s="32"/>
      <c r="AH39" s="50"/>
      <c r="AI39" s="52">
        <v>300</v>
      </c>
      <c r="AJ39" s="32"/>
      <c r="AK39" s="49"/>
      <c r="AL39" s="53"/>
      <c r="AM39" s="51"/>
      <c r="AN39" s="49"/>
      <c r="AO39" s="49"/>
      <c r="AP39" s="50"/>
      <c r="AQ39" s="51"/>
      <c r="AR39" s="49"/>
      <c r="AS39" s="49"/>
      <c r="AT39" s="50"/>
      <c r="AU39" s="51"/>
      <c r="AV39" s="49"/>
      <c r="AW39" s="49"/>
      <c r="AX39" s="50"/>
      <c r="AY39" s="39">
        <f>SUM(C39:AW39)</f>
        <v>1300</v>
      </c>
      <c r="AZ39" s="40">
        <v>5</v>
      </c>
      <c r="BA39" s="41">
        <f>AY39*AZ39</f>
        <v>6500</v>
      </c>
      <c r="BB39" s="18"/>
    </row>
    <row r="40" spans="1:54" ht="15" customHeight="1">
      <c r="A40" s="124" t="s">
        <v>50</v>
      </c>
      <c r="B40" s="77"/>
      <c r="C40" s="126">
        <v>200</v>
      </c>
      <c r="D40" s="37"/>
      <c r="E40" s="37"/>
      <c r="F40" s="38"/>
      <c r="G40" s="36"/>
      <c r="H40" s="37"/>
      <c r="I40" s="37"/>
      <c r="J40" s="38"/>
      <c r="K40" s="36"/>
      <c r="L40" s="37"/>
      <c r="M40" s="37"/>
      <c r="N40" s="38"/>
      <c r="O40" s="36">
        <v>200</v>
      </c>
      <c r="P40" s="37"/>
      <c r="Q40" s="37"/>
      <c r="R40" s="38"/>
      <c r="S40" s="36"/>
      <c r="T40" s="37"/>
      <c r="U40" s="37"/>
      <c r="V40" s="38"/>
      <c r="W40" s="36">
        <v>200</v>
      </c>
      <c r="X40" s="37"/>
      <c r="Y40" s="37"/>
      <c r="Z40" s="38"/>
      <c r="AA40" s="36"/>
      <c r="AB40" s="37"/>
      <c r="AC40" s="37"/>
      <c r="AD40" s="38"/>
      <c r="AE40" s="36">
        <v>200</v>
      </c>
      <c r="AF40" s="37"/>
      <c r="AG40" s="37"/>
      <c r="AH40" s="38"/>
      <c r="AI40" s="36"/>
      <c r="AJ40" s="37"/>
      <c r="AK40" s="37"/>
      <c r="AL40" s="38"/>
      <c r="AM40" s="143"/>
      <c r="AN40" s="37"/>
      <c r="AO40" s="37"/>
      <c r="AP40" s="38"/>
      <c r="AQ40" s="36"/>
      <c r="AR40" s="37"/>
      <c r="AS40" s="37"/>
      <c r="AT40" s="38"/>
      <c r="AU40" s="36">
        <v>500</v>
      </c>
      <c r="AV40" s="37"/>
      <c r="AW40" s="37"/>
      <c r="AX40" s="38"/>
      <c r="AY40" s="39">
        <f>SUM(C40:AX40)</f>
        <v>1300</v>
      </c>
      <c r="AZ40" s="80">
        <v>50</v>
      </c>
      <c r="BA40" s="41">
        <f>AZ40*AY40</f>
        <v>65000</v>
      </c>
      <c r="BB40" s="18"/>
    </row>
    <row r="41" spans="1:54" ht="15" customHeight="1" thickBot="1">
      <c r="A41" s="141" t="s">
        <v>11</v>
      </c>
      <c r="B41" s="144"/>
      <c r="C41" s="145"/>
      <c r="D41" s="146"/>
      <c r="E41" s="146"/>
      <c r="F41" s="147"/>
      <c r="G41" s="148"/>
      <c r="H41" s="149"/>
      <c r="I41" s="149"/>
      <c r="J41" s="150"/>
      <c r="K41" s="148"/>
      <c r="L41" s="149"/>
      <c r="M41" s="151"/>
      <c r="N41" s="150"/>
      <c r="O41" s="152"/>
      <c r="P41" s="149"/>
      <c r="Q41" s="149"/>
      <c r="R41" s="153"/>
      <c r="S41" s="148"/>
      <c r="T41" s="149"/>
      <c r="U41" s="149"/>
      <c r="V41" s="150"/>
      <c r="W41" s="148"/>
      <c r="X41" s="149"/>
      <c r="Y41" s="149"/>
      <c r="Z41" s="150"/>
      <c r="AA41" s="148"/>
      <c r="AB41" s="149"/>
      <c r="AC41" s="149"/>
      <c r="AD41" s="150"/>
      <c r="AE41" s="148"/>
      <c r="AF41" s="149"/>
      <c r="AG41" s="151"/>
      <c r="AH41" s="150"/>
      <c r="AI41" s="152"/>
      <c r="AJ41" s="149"/>
      <c r="AK41" s="149"/>
      <c r="AL41" s="153"/>
      <c r="AM41" s="148"/>
      <c r="AN41" s="149"/>
      <c r="AO41" s="149"/>
      <c r="AP41" s="150"/>
      <c r="AQ41" s="148"/>
      <c r="AR41" s="149"/>
      <c r="AS41" s="149"/>
      <c r="AT41" s="150"/>
      <c r="AU41" s="154">
        <v>1</v>
      </c>
      <c r="AV41" s="149"/>
      <c r="AW41" s="149"/>
      <c r="AX41" s="150"/>
      <c r="AY41" s="54">
        <f>SUM(C41:AX41)</f>
        <v>1</v>
      </c>
      <c r="AZ41" s="155">
        <v>2000</v>
      </c>
      <c r="BA41" s="56">
        <f>AZ41*AY41</f>
        <v>2000</v>
      </c>
      <c r="BB41" s="18"/>
    </row>
    <row r="42" spans="1:54" ht="15" customHeight="1" thickBot="1">
      <c r="A42" s="89" t="s">
        <v>19</v>
      </c>
      <c r="B42" s="90"/>
      <c r="C42" s="91">
        <f>$AZ$37*SUM(C37:F37)+$AZ$38*SUM(C38:F38)+$AZ$39*SUM(C39:F39)+$AZ$40*SUM(C40:F40)+$AZ$41*SUM(C41:F41)</f>
        <v>10000</v>
      </c>
      <c r="D42" s="92"/>
      <c r="E42" s="92"/>
      <c r="F42" s="93"/>
      <c r="G42" s="91">
        <f>$AZ$37*SUM(G37:J37)+$AZ$38*SUM(G38:J38)+$AZ$39*SUM(G39:J39)+$AZ$40*SUM(G40:J40)+$AZ$41*SUM(G41:J41)</f>
        <v>0</v>
      </c>
      <c r="H42" s="92"/>
      <c r="I42" s="92"/>
      <c r="J42" s="93"/>
      <c r="K42" s="91">
        <f>$AZ$37*SUM(K37:N37)+$AZ$38*SUM(K38:N38)+$AZ$39*SUM(K39:N39)+$AZ$40*SUM(K40:N40)+$AZ$41*SUM(K41:N41)</f>
        <v>5000</v>
      </c>
      <c r="L42" s="92"/>
      <c r="M42" s="92"/>
      <c r="N42" s="93"/>
      <c r="O42" s="91">
        <f>$AZ$37*SUM(O37:R37)+$AZ$38*SUM(O38:R38)+$AZ$39*SUM(O39:R39)+$AZ$40*SUM(O40:R40)+$AZ$41*SUM(O41:R41)</f>
        <v>10000</v>
      </c>
      <c r="P42" s="92"/>
      <c r="Q42" s="92"/>
      <c r="R42" s="93"/>
      <c r="S42" s="91">
        <f>$AZ$37*SUM(S37:V37)+$AZ$38*SUM(S38:V38)+$AZ$39*SUM(S39:V39)+$AZ$40*SUM(S40:V40)+$AZ$41*SUM(S41:V41)</f>
        <v>0</v>
      </c>
      <c r="T42" s="92"/>
      <c r="U42" s="92"/>
      <c r="V42" s="93"/>
      <c r="W42" s="91">
        <f>$AZ$37*SUM(W37:Z37)+$AZ$38*SUM(W38:Z38)+$AZ$39*SUM(W39:Z39)+$AZ$40*SUM(W40:Z40)+$AZ$41*SUM(W41:Z41)</f>
        <v>10000</v>
      </c>
      <c r="X42" s="92"/>
      <c r="Y42" s="92"/>
      <c r="Z42" s="93"/>
      <c r="AA42" s="91">
        <f>$AZ$37*SUM(AA37:AD37)+$AZ$38*SUM(AA38:AD38)+$AZ$39*SUM(AA39:AD39)+$AZ$40*SUM(AA40:AD40)+$AZ$41*SUM(AA41:AD41)</f>
        <v>300</v>
      </c>
      <c r="AB42" s="92"/>
      <c r="AC42" s="92"/>
      <c r="AD42" s="93"/>
      <c r="AE42" s="91">
        <f>$AZ$37*SUM(AE37:AH37)+$AZ$38*SUM(AE38:AH38)+$AZ$39*SUM(AE39:AH39)+$AZ$40*SUM(AE40:AH40)+$AZ$41*SUM(AE41:AH41)</f>
        <v>10000</v>
      </c>
      <c r="AF42" s="92"/>
      <c r="AG42" s="92"/>
      <c r="AH42" s="93"/>
      <c r="AI42" s="91">
        <f>$AZ$37*SUM(AI37:AL37)+$AZ$38*SUM(AI38:AL38)+$AZ$39*SUM(AI39:AL39)+$AZ$40*SUM(AI40:AL40)+$AZ$41*SUM(AI41:AL41)</f>
        <v>1500</v>
      </c>
      <c r="AJ42" s="92"/>
      <c r="AK42" s="92"/>
      <c r="AL42" s="93"/>
      <c r="AM42" s="91">
        <f>$AZ$37*SUM(AM37:AP37)+$AZ$38*SUM(AM38:AP38)+$AZ$39*SUM(AM39:AP39)+$AZ$40*SUM(AM40:AP40)+$AZ$41*SUM(AM41:AP41)</f>
        <v>0</v>
      </c>
      <c r="AN42" s="92"/>
      <c r="AO42" s="92"/>
      <c r="AP42" s="93"/>
      <c r="AQ42" s="91">
        <f>$AZ$37*SUM(AQ37:AT37)+$AZ$38*SUM(AQ38:AT38)+$AZ$39*SUM(AQ39:AT39)+$AZ$40*SUM(AQ40:AT40)+$AZ$41*SUM(AQ41:AT41)</f>
        <v>0</v>
      </c>
      <c r="AR42" s="92"/>
      <c r="AS42" s="92"/>
      <c r="AT42" s="93"/>
      <c r="AU42" s="91">
        <f>$AZ$37*SUM(AU37:AX37)+$AZ$38*SUM(AU38:AX38)+$AZ$39*SUM(AU39:AX39)+$AZ$40*SUM(AU40:AX40)+$AZ$41*SUM(AU41:AX41)</f>
        <v>27000</v>
      </c>
      <c r="AV42" s="92"/>
      <c r="AW42" s="92"/>
      <c r="AX42" s="93"/>
      <c r="AY42" s="156">
        <f>SUM(C42:AX42)</f>
        <v>73800</v>
      </c>
      <c r="AZ42" s="157"/>
      <c r="BA42" s="158">
        <f>SUM(BA37:BA41)</f>
        <v>73800</v>
      </c>
      <c r="BB42" s="97"/>
    </row>
    <row r="43" spans="1:54" s="122" customFormat="1" ht="15" customHeight="1" thickBot="1">
      <c r="A43" s="159" t="s">
        <v>22</v>
      </c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2"/>
      <c r="AY43" s="163"/>
      <c r="AZ43" s="164"/>
      <c r="BA43" s="165">
        <f>BA42+BA35+BA29+BA22+BA16+BA25</f>
        <v>273957</v>
      </c>
      <c r="BB43" s="118"/>
    </row>
    <row r="44" spans="1:54" ht="15" customHeight="1">
      <c r="A44" s="166" t="s">
        <v>16</v>
      </c>
      <c r="B44" s="167"/>
      <c r="C44" s="135"/>
      <c r="D44" s="133"/>
      <c r="E44" s="133"/>
      <c r="F44" s="134"/>
      <c r="G44" s="135"/>
      <c r="H44" s="133"/>
      <c r="I44" s="133"/>
      <c r="J44" s="134"/>
      <c r="K44" s="135"/>
      <c r="L44" s="133"/>
      <c r="M44" s="133"/>
      <c r="N44" s="134"/>
      <c r="O44" s="132"/>
      <c r="P44" s="133"/>
      <c r="Q44" s="133"/>
      <c r="R44" s="136"/>
      <c r="S44" s="135"/>
      <c r="T44" s="133"/>
      <c r="U44" s="133"/>
      <c r="V44" s="134"/>
      <c r="W44" s="135"/>
      <c r="X44" s="133"/>
      <c r="Y44" s="133"/>
      <c r="Z44" s="134"/>
      <c r="AA44" s="135"/>
      <c r="AB44" s="133"/>
      <c r="AC44" s="133"/>
      <c r="AD44" s="134"/>
      <c r="AE44" s="135"/>
      <c r="AF44" s="133"/>
      <c r="AG44" s="133"/>
      <c r="AH44" s="134"/>
      <c r="AI44" s="132"/>
      <c r="AJ44" s="133"/>
      <c r="AK44" s="133"/>
      <c r="AL44" s="136"/>
      <c r="AM44" s="135"/>
      <c r="AN44" s="133"/>
      <c r="AO44" s="133"/>
      <c r="AP44" s="134"/>
      <c r="AQ44" s="135"/>
      <c r="AR44" s="133"/>
      <c r="AS44" s="133"/>
      <c r="AT44" s="134"/>
      <c r="AU44" s="135"/>
      <c r="AV44" s="133"/>
      <c r="AW44" s="133"/>
      <c r="AX44" s="134"/>
      <c r="AY44" s="168"/>
      <c r="AZ44" s="75"/>
      <c r="BA44" s="76"/>
      <c r="BB44" s="18"/>
    </row>
    <row r="45" spans="1:54" ht="15" customHeight="1">
      <c r="A45" s="81" t="s">
        <v>51</v>
      </c>
      <c r="B45" s="78"/>
      <c r="C45" s="113"/>
      <c r="D45" s="114"/>
      <c r="E45" s="114"/>
      <c r="F45" s="115"/>
      <c r="G45" s="113">
        <v>1</v>
      </c>
      <c r="H45" s="114"/>
      <c r="I45" s="114"/>
      <c r="J45" s="115"/>
      <c r="K45" s="113"/>
      <c r="L45" s="114"/>
      <c r="M45" s="114"/>
      <c r="N45" s="115"/>
      <c r="O45" s="128">
        <v>1</v>
      </c>
      <c r="P45" s="114"/>
      <c r="Q45" s="114"/>
      <c r="R45" s="129"/>
      <c r="S45" s="113"/>
      <c r="T45" s="114"/>
      <c r="U45" s="114"/>
      <c r="V45" s="115"/>
      <c r="W45" s="113"/>
      <c r="X45" s="114"/>
      <c r="Y45" s="114"/>
      <c r="Z45" s="115"/>
      <c r="AA45" s="113"/>
      <c r="AB45" s="114"/>
      <c r="AC45" s="114"/>
      <c r="AD45" s="115"/>
      <c r="AE45" s="113">
        <v>1</v>
      </c>
      <c r="AF45" s="114"/>
      <c r="AG45" s="114"/>
      <c r="AH45" s="115"/>
      <c r="AI45" s="128"/>
      <c r="AJ45" s="114"/>
      <c r="AK45" s="114"/>
      <c r="AL45" s="129"/>
      <c r="AM45" s="113"/>
      <c r="AN45" s="114"/>
      <c r="AO45" s="114"/>
      <c r="AP45" s="115"/>
      <c r="AQ45" s="113">
        <v>1</v>
      </c>
      <c r="AR45" s="114"/>
      <c r="AS45" s="114"/>
      <c r="AT45" s="115"/>
      <c r="AU45" s="113"/>
      <c r="AV45" s="114"/>
      <c r="AW45" s="114"/>
      <c r="AX45" s="115"/>
      <c r="AY45" s="169">
        <f>SUM(C45:AX45)</f>
        <v>4</v>
      </c>
      <c r="AZ45" s="80">
        <v>5000</v>
      </c>
      <c r="BA45" s="41">
        <f>AZ45*AY45</f>
        <v>20000</v>
      </c>
      <c r="BB45" s="18"/>
    </row>
    <row r="46" spans="1:54" ht="15" customHeight="1">
      <c r="A46" s="81" t="s">
        <v>52</v>
      </c>
      <c r="B46" s="78"/>
      <c r="C46" s="113"/>
      <c r="D46" s="114"/>
      <c r="E46" s="114"/>
      <c r="F46" s="115"/>
      <c r="G46" s="113"/>
      <c r="H46" s="114"/>
      <c r="I46" s="114"/>
      <c r="J46" s="115"/>
      <c r="K46" s="113"/>
      <c r="L46" s="114"/>
      <c r="M46" s="114"/>
      <c r="N46" s="115"/>
      <c r="O46" s="128"/>
      <c r="P46" s="114"/>
      <c r="Q46" s="114"/>
      <c r="R46" s="129"/>
      <c r="S46" s="113"/>
      <c r="T46" s="114"/>
      <c r="U46" s="114"/>
      <c r="V46" s="115"/>
      <c r="W46" s="113"/>
      <c r="X46" s="114">
        <v>1</v>
      </c>
      <c r="Y46" s="114"/>
      <c r="Z46" s="115"/>
      <c r="AA46" s="113"/>
      <c r="AB46" s="114"/>
      <c r="AC46" s="114"/>
      <c r="AD46" s="115"/>
      <c r="AE46" s="113"/>
      <c r="AF46" s="114"/>
      <c r="AG46" s="114"/>
      <c r="AH46" s="115"/>
      <c r="AI46" s="170"/>
      <c r="AJ46" s="114"/>
      <c r="AK46" s="114"/>
      <c r="AL46" s="129"/>
      <c r="AM46" s="113"/>
      <c r="AN46" s="114"/>
      <c r="AO46" s="114"/>
      <c r="AP46" s="115"/>
      <c r="AQ46" s="113"/>
      <c r="AR46" s="114"/>
      <c r="AS46" s="114"/>
      <c r="AT46" s="115"/>
      <c r="AU46" s="113"/>
      <c r="AV46" s="114"/>
      <c r="AW46" s="114"/>
      <c r="AX46" s="115"/>
      <c r="AY46" s="169">
        <f>SUM(C46:AX46)</f>
        <v>1</v>
      </c>
      <c r="AZ46" s="80">
        <v>15000</v>
      </c>
      <c r="BA46" s="41">
        <f>AZ46*AY46</f>
        <v>15000</v>
      </c>
      <c r="BB46" s="18"/>
    </row>
    <row r="47" spans="1:54" ht="15" customHeight="1" thickBot="1">
      <c r="A47" s="81" t="s">
        <v>31</v>
      </c>
      <c r="B47" s="78"/>
      <c r="C47" s="113"/>
      <c r="D47" s="114"/>
      <c r="E47" s="114"/>
      <c r="F47" s="115">
        <v>1</v>
      </c>
      <c r="G47" s="113">
        <v>1</v>
      </c>
      <c r="H47" s="114"/>
      <c r="I47" s="114"/>
      <c r="J47" s="115"/>
      <c r="K47" s="113">
        <v>1</v>
      </c>
      <c r="L47" s="114"/>
      <c r="M47" s="114"/>
      <c r="N47" s="115"/>
      <c r="O47" s="128"/>
      <c r="P47" s="114"/>
      <c r="Q47" s="114"/>
      <c r="R47" s="129"/>
      <c r="S47" s="113">
        <v>1</v>
      </c>
      <c r="T47" s="114"/>
      <c r="U47" s="114"/>
      <c r="V47" s="115">
        <v>1</v>
      </c>
      <c r="W47" s="113"/>
      <c r="X47" s="114"/>
      <c r="Y47" s="114"/>
      <c r="Z47" s="115"/>
      <c r="AA47" s="113"/>
      <c r="AB47" s="114"/>
      <c r="AC47" s="114"/>
      <c r="AD47" s="115"/>
      <c r="AE47" s="113"/>
      <c r="AF47" s="114"/>
      <c r="AG47" s="114"/>
      <c r="AH47" s="115"/>
      <c r="AI47" s="128"/>
      <c r="AJ47" s="114"/>
      <c r="AK47" s="114"/>
      <c r="AL47" s="129"/>
      <c r="AM47" s="113"/>
      <c r="AN47" s="114"/>
      <c r="AO47" s="114"/>
      <c r="AP47" s="115">
        <v>1</v>
      </c>
      <c r="AQ47" s="113">
        <v>1</v>
      </c>
      <c r="AR47" s="114"/>
      <c r="AS47" s="114"/>
      <c r="AT47" s="115"/>
      <c r="AU47" s="113"/>
      <c r="AV47" s="114"/>
      <c r="AW47" s="114"/>
      <c r="AX47" s="115"/>
      <c r="AY47" s="171">
        <f>SUM(C47:AX47)</f>
        <v>7</v>
      </c>
      <c r="AZ47" s="172">
        <v>800</v>
      </c>
      <c r="BA47" s="173">
        <f>AZ47*AY47</f>
        <v>5600</v>
      </c>
      <c r="BB47" s="18"/>
    </row>
    <row r="48" spans="1:54" s="174" customFormat="1" ht="15" customHeight="1" thickBot="1">
      <c r="A48" s="89" t="s">
        <v>8</v>
      </c>
      <c r="B48" s="116"/>
      <c r="C48" s="91">
        <f>$AZ$45*(C45+D45+E45+F45)+$AZ$46*(C46+D46+E46+F46)+$AZ$47*(C47+D47+E47+F47)</f>
        <v>800</v>
      </c>
      <c r="D48" s="92"/>
      <c r="E48" s="92"/>
      <c r="F48" s="93"/>
      <c r="G48" s="91">
        <f>$AZ$45*(G45+H45+I45+J45)+$AZ$46*(G46+H46+I46+J46)+$AZ$47*(G47+H47+I47+J47)</f>
        <v>5800</v>
      </c>
      <c r="H48" s="92"/>
      <c r="I48" s="92"/>
      <c r="J48" s="93"/>
      <c r="K48" s="91">
        <f>$AZ$45*(K45+L45+M45+N45)+$AZ$46*(K46+L46+M46+N46)+$AZ$47*(K47+L47+M47+N47)</f>
        <v>800</v>
      </c>
      <c r="L48" s="92"/>
      <c r="M48" s="92"/>
      <c r="N48" s="93"/>
      <c r="O48" s="91">
        <f>$AZ$45*(O45+P45+Q45+R45)+$AZ$46*(O46+P46+Q46+R46)+$AZ$47*(O47+P47+Q47+R47)</f>
        <v>5000</v>
      </c>
      <c r="P48" s="92"/>
      <c r="Q48" s="92"/>
      <c r="R48" s="93"/>
      <c r="S48" s="91">
        <f>$AZ$45*(S45+T45+U45+V45)+$AZ$46*(S46+T46+U46+V46)+$AZ$47*(S47+T47+U47+V47)</f>
        <v>1600</v>
      </c>
      <c r="T48" s="92"/>
      <c r="U48" s="92"/>
      <c r="V48" s="93"/>
      <c r="W48" s="91">
        <f>$AZ$45*(W45+X45+Y45+Z45)+$AZ$46*(W46+X46+Y46+Z46)+$AZ$47*(W47+X47+Y47+Z47)</f>
        <v>15000</v>
      </c>
      <c r="X48" s="92"/>
      <c r="Y48" s="92"/>
      <c r="Z48" s="93"/>
      <c r="AA48" s="91">
        <f>$AZ$45*(AA45+AB45+AC45+AD45)+$AZ$46*(AA46+AB46+AC46+AD46)+$AZ$47*(AA47+AB47+AC47+AD47)</f>
        <v>0</v>
      </c>
      <c r="AB48" s="92"/>
      <c r="AC48" s="92"/>
      <c r="AD48" s="93"/>
      <c r="AE48" s="91">
        <f>$AZ$45*(AE45+AF45+AG45+AH45)+$AZ$46*(AE46+AF46+AG46+AH46)+$AZ$47*(AE47+AF47+AG47+AH47)</f>
        <v>5000</v>
      </c>
      <c r="AF48" s="92"/>
      <c r="AG48" s="92"/>
      <c r="AH48" s="93"/>
      <c r="AI48" s="91">
        <f>$AZ$45*(AI45+AJ45+AK45+AL45)+$AZ$46*(AI46+AJ46+AK46+AL46)+$AZ$47*(AI47+AJ47+AK47+AL47)</f>
        <v>0</v>
      </c>
      <c r="AJ48" s="92"/>
      <c r="AK48" s="92"/>
      <c r="AL48" s="93"/>
      <c r="AM48" s="91">
        <f>$AZ$45*(AM45+AN45+AO45+AP45)+$AZ$46*(AM46+AN46+AO46+AP46)+$AZ$47*(AM47+AN47+AO47+AP47)</f>
        <v>800</v>
      </c>
      <c r="AN48" s="92"/>
      <c r="AO48" s="92"/>
      <c r="AP48" s="93"/>
      <c r="AQ48" s="91">
        <f>$AZ$45*(AQ45+AR45+AS45+AT45)+$AZ$46*(AQ46+AR46+AS46+AT46)+$AZ$47*(AQ47+AR47+AS47+AT47)</f>
        <v>5800</v>
      </c>
      <c r="AR48" s="92"/>
      <c r="AS48" s="92"/>
      <c r="AT48" s="93"/>
      <c r="AU48" s="91">
        <f>$AZ$45*(AU45+AV45+AW45+AX45)+$AZ$46*(AU46+AV46+AW46+AX46)+$AZ$47*(AU47+AV47+AW47+AX47)</f>
        <v>0</v>
      </c>
      <c r="AV48" s="92"/>
      <c r="AW48" s="92"/>
      <c r="AX48" s="93"/>
      <c r="AY48" s="94">
        <f>SUM(C48:AX48)</f>
        <v>40600</v>
      </c>
      <c r="AZ48" s="94"/>
      <c r="BA48" s="96">
        <f>SUM(BA45:BA47)</f>
        <v>40600</v>
      </c>
      <c r="BB48" s="97"/>
    </row>
    <row r="49" spans="1:54" s="175" customFormat="1" ht="15" customHeight="1">
      <c r="A49" s="99" t="s">
        <v>33</v>
      </c>
      <c r="B49" s="68"/>
      <c r="C49" s="135"/>
      <c r="D49" s="133"/>
      <c r="E49" s="133"/>
      <c r="F49" s="134"/>
      <c r="G49" s="135"/>
      <c r="H49" s="133"/>
      <c r="I49" s="133"/>
      <c r="J49" s="134"/>
      <c r="K49" s="135"/>
      <c r="L49" s="133"/>
      <c r="M49" s="133"/>
      <c r="N49" s="134"/>
      <c r="O49" s="72"/>
      <c r="P49" s="70"/>
      <c r="Q49" s="70"/>
      <c r="R49" s="73"/>
      <c r="S49" s="69"/>
      <c r="T49" s="70"/>
      <c r="U49" s="70"/>
      <c r="V49" s="71"/>
      <c r="W49" s="69"/>
      <c r="X49" s="70"/>
      <c r="Y49" s="70"/>
      <c r="Z49" s="71"/>
      <c r="AA49" s="135"/>
      <c r="AB49" s="133"/>
      <c r="AC49" s="133"/>
      <c r="AD49" s="134"/>
      <c r="AE49" s="135"/>
      <c r="AF49" s="133"/>
      <c r="AG49" s="133"/>
      <c r="AH49" s="134"/>
      <c r="AI49" s="72"/>
      <c r="AJ49" s="70"/>
      <c r="AK49" s="70"/>
      <c r="AL49" s="73"/>
      <c r="AM49" s="69"/>
      <c r="AN49" s="70"/>
      <c r="AO49" s="70"/>
      <c r="AP49" s="71"/>
      <c r="AQ49" s="69"/>
      <c r="AR49" s="70"/>
      <c r="AS49" s="70"/>
      <c r="AT49" s="71"/>
      <c r="AU49" s="69"/>
      <c r="AV49" s="70"/>
      <c r="AW49" s="70"/>
      <c r="AX49" s="71"/>
      <c r="AY49" s="74"/>
      <c r="AZ49" s="75"/>
      <c r="BA49" s="76"/>
      <c r="BB49" s="18"/>
    </row>
    <row r="50" spans="1:53" s="175" customFormat="1" ht="15" customHeight="1">
      <c r="A50" s="120" t="s">
        <v>34</v>
      </c>
      <c r="B50" s="176"/>
      <c r="C50" s="177"/>
      <c r="D50" s="178"/>
      <c r="E50" s="178"/>
      <c r="F50" s="179"/>
      <c r="G50" s="177"/>
      <c r="H50" s="178"/>
      <c r="I50" s="178"/>
      <c r="J50" s="179"/>
      <c r="K50" s="177"/>
      <c r="L50" s="178">
        <v>1</v>
      </c>
      <c r="M50" s="178"/>
      <c r="N50" s="179">
        <v>1</v>
      </c>
      <c r="O50" s="180"/>
      <c r="P50" s="178"/>
      <c r="Q50" s="178"/>
      <c r="R50" s="140"/>
      <c r="S50" s="177"/>
      <c r="T50" s="178"/>
      <c r="U50" s="178"/>
      <c r="V50" s="179"/>
      <c r="W50" s="177"/>
      <c r="X50" s="178"/>
      <c r="Y50" s="178"/>
      <c r="Z50" s="179"/>
      <c r="AA50" s="177"/>
      <c r="AB50" s="178"/>
      <c r="AC50" s="178"/>
      <c r="AD50" s="179"/>
      <c r="AE50" s="177"/>
      <c r="AF50" s="178"/>
      <c r="AG50" s="178"/>
      <c r="AH50" s="179"/>
      <c r="AI50" s="180">
        <v>1</v>
      </c>
      <c r="AJ50" s="178"/>
      <c r="AK50" s="178">
        <v>1</v>
      </c>
      <c r="AL50" s="140"/>
      <c r="AM50" s="177">
        <v>1</v>
      </c>
      <c r="AN50" s="178"/>
      <c r="AO50" s="178">
        <v>1</v>
      </c>
      <c r="AP50" s="179"/>
      <c r="AQ50" s="177"/>
      <c r="AR50" s="178"/>
      <c r="AS50" s="178"/>
      <c r="AT50" s="179"/>
      <c r="AU50" s="177"/>
      <c r="AV50" s="178"/>
      <c r="AW50" s="140"/>
      <c r="AX50" s="179"/>
      <c r="AY50" s="39">
        <f>SUM(C50:AX50)</f>
        <v>6</v>
      </c>
      <c r="AZ50" s="40">
        <v>450</v>
      </c>
      <c r="BA50" s="41">
        <f>AZ50*AY50</f>
        <v>2700</v>
      </c>
    </row>
    <row r="51" spans="1:54" ht="15" customHeight="1">
      <c r="A51" s="120" t="s">
        <v>29</v>
      </c>
      <c r="B51" s="125"/>
      <c r="C51" s="31"/>
      <c r="D51" s="32"/>
      <c r="E51" s="32"/>
      <c r="F51" s="33"/>
      <c r="G51" s="31"/>
      <c r="H51" s="32"/>
      <c r="I51" s="32"/>
      <c r="J51" s="33"/>
      <c r="K51" s="31"/>
      <c r="L51" s="32"/>
      <c r="M51" s="32"/>
      <c r="N51" s="33"/>
      <c r="O51" s="34"/>
      <c r="P51" s="32"/>
      <c r="Q51" s="32"/>
      <c r="R51" s="35"/>
      <c r="S51" s="31"/>
      <c r="T51" s="32"/>
      <c r="U51" s="32"/>
      <c r="V51" s="33"/>
      <c r="W51" s="31"/>
      <c r="X51" s="32"/>
      <c r="Y51" s="32"/>
      <c r="Z51" s="33"/>
      <c r="AA51" s="31"/>
      <c r="AB51" s="32"/>
      <c r="AC51" s="32"/>
      <c r="AD51" s="33"/>
      <c r="AE51" s="31"/>
      <c r="AF51" s="32"/>
      <c r="AG51" s="32"/>
      <c r="AH51" s="33"/>
      <c r="AI51" s="34"/>
      <c r="AJ51" s="32"/>
      <c r="AK51" s="32"/>
      <c r="AL51" s="35"/>
      <c r="AM51" s="31"/>
      <c r="AN51" s="32"/>
      <c r="AO51" s="32"/>
      <c r="AP51" s="33"/>
      <c r="AQ51" s="31"/>
      <c r="AR51" s="32"/>
      <c r="AS51" s="32"/>
      <c r="AT51" s="33"/>
      <c r="AU51" s="31"/>
      <c r="AV51" s="32"/>
      <c r="AW51" s="35"/>
      <c r="AX51" s="33"/>
      <c r="AY51" s="39">
        <f>SUM(C51:AX51)</f>
        <v>0</v>
      </c>
      <c r="AZ51" s="40">
        <v>1000</v>
      </c>
      <c r="BA51" s="41">
        <f>AZ51*AY51</f>
        <v>0</v>
      </c>
      <c r="BB51" s="8"/>
    </row>
    <row r="52" spans="1:54" ht="15" customHeight="1" thickBot="1">
      <c r="A52" s="111" t="s">
        <v>35</v>
      </c>
      <c r="B52" s="82"/>
      <c r="C52" s="51"/>
      <c r="D52" s="49"/>
      <c r="E52" s="49"/>
      <c r="F52" s="50"/>
      <c r="G52" s="51"/>
      <c r="H52" s="49"/>
      <c r="I52" s="49"/>
      <c r="J52" s="50"/>
      <c r="K52" s="51">
        <v>1</v>
      </c>
      <c r="L52" s="49"/>
      <c r="M52" s="49">
        <v>1</v>
      </c>
      <c r="N52" s="50"/>
      <c r="O52" s="52"/>
      <c r="P52" s="49"/>
      <c r="Q52" s="49"/>
      <c r="R52" s="53"/>
      <c r="S52" s="51"/>
      <c r="T52" s="49"/>
      <c r="U52" s="49"/>
      <c r="V52" s="50"/>
      <c r="W52" s="51"/>
      <c r="X52" s="49"/>
      <c r="Y52" s="49"/>
      <c r="Z52" s="50"/>
      <c r="AA52" s="51"/>
      <c r="AB52" s="49"/>
      <c r="AC52" s="49"/>
      <c r="AD52" s="50"/>
      <c r="AE52" s="51"/>
      <c r="AF52" s="49"/>
      <c r="AG52" s="49"/>
      <c r="AH52" s="50"/>
      <c r="AI52" s="52"/>
      <c r="AJ52" s="49">
        <v>1</v>
      </c>
      <c r="AK52" s="49"/>
      <c r="AL52" s="53">
        <v>1</v>
      </c>
      <c r="AM52" s="51"/>
      <c r="AN52" s="49">
        <v>1</v>
      </c>
      <c r="AO52" s="49"/>
      <c r="AP52" s="50"/>
      <c r="AQ52" s="51"/>
      <c r="AR52" s="49"/>
      <c r="AS52" s="49"/>
      <c r="AT52" s="50"/>
      <c r="AU52" s="51"/>
      <c r="AV52" s="49"/>
      <c r="AW52" s="53"/>
      <c r="AX52" s="50"/>
      <c r="AY52" s="54">
        <f>SUM(C52:AX52)</f>
        <v>5</v>
      </c>
      <c r="AZ52" s="55">
        <v>400</v>
      </c>
      <c r="BA52" s="56">
        <f>AZ52*AY52</f>
        <v>2000</v>
      </c>
      <c r="BB52" s="8"/>
    </row>
    <row r="53" spans="1:54" ht="15" customHeight="1" thickBot="1">
      <c r="A53" s="89" t="s">
        <v>28</v>
      </c>
      <c r="B53" s="116"/>
      <c r="C53" s="91">
        <f>$AZ$50*(C50+D50+E50+F50)+$AZ$51*(C51+D51+E51+F51)+$AZ$52*(D52+C52+E52+F52)</f>
        <v>0</v>
      </c>
      <c r="D53" s="92"/>
      <c r="E53" s="92"/>
      <c r="F53" s="93"/>
      <c r="G53" s="91">
        <f>$AZ$50*(G50+H50+I50+J50)+$AZ$51*(G51+H51+I51+J51)+$AZ$52*(H52+G52+I52+J52)</f>
        <v>0</v>
      </c>
      <c r="H53" s="92"/>
      <c r="I53" s="92"/>
      <c r="J53" s="93"/>
      <c r="K53" s="91">
        <f>$AZ$50*(K50+L50+M50+N50)+$AZ$51*(K51+L51+M51+N51)+$AZ$52*(L52+K52+M52+N52)</f>
        <v>1700</v>
      </c>
      <c r="L53" s="92"/>
      <c r="M53" s="92"/>
      <c r="N53" s="93"/>
      <c r="O53" s="91">
        <f>$AZ$50*(O50+P50+Q50+R50)+$AZ$51*(O51+P51+Q51+R51)+$AZ$52*(P52+O52+Q52+R52)</f>
        <v>0</v>
      </c>
      <c r="P53" s="92"/>
      <c r="Q53" s="92"/>
      <c r="R53" s="93"/>
      <c r="S53" s="91">
        <f>$AZ$50*(S50+T50+U50+V50)+$AZ$51*(S51+T51+U51+V51)+$AZ$52*(T52+S52+U52+V52)</f>
        <v>0</v>
      </c>
      <c r="T53" s="92"/>
      <c r="U53" s="92"/>
      <c r="V53" s="93"/>
      <c r="W53" s="91">
        <f>$AZ$50*(W50+X50+Y50+Z50)+$AZ$51*(W51+X51+Y51+Z51)+$AZ$52*(X52+W52+Y52+Z52)</f>
        <v>0</v>
      </c>
      <c r="X53" s="92"/>
      <c r="Y53" s="92"/>
      <c r="Z53" s="93"/>
      <c r="AA53" s="91">
        <f>$AZ$50*(AA50+AB50+AC50+AD50)+$AZ$51*(AA51+AB51+AC51+AD51)+$AZ$52*(AB52+AA52+AC52+AD52)</f>
        <v>0</v>
      </c>
      <c r="AB53" s="92"/>
      <c r="AC53" s="92"/>
      <c r="AD53" s="93"/>
      <c r="AE53" s="91">
        <f>$AZ$50*(AE50+AF50+AG50+AH50)+$AZ$51*(AE51+AF51+AG51+AH51)+$AZ$52*(AF52+AE52+AG52+AH52)</f>
        <v>0</v>
      </c>
      <c r="AF53" s="92"/>
      <c r="AG53" s="92"/>
      <c r="AH53" s="93"/>
      <c r="AI53" s="91">
        <f>$AZ$50*(AI50+AJ50+AK50+AL50)+$AZ$51*(AI51+AJ51+AK51+AL51)+$AZ$52*(AJ52+AI52+AK52+AL52)</f>
        <v>1700</v>
      </c>
      <c r="AJ53" s="92"/>
      <c r="AK53" s="92"/>
      <c r="AL53" s="93"/>
      <c r="AM53" s="91">
        <f>$AZ$50*(AM50+AN50+AO50+AP50)+$AZ$51*(AM51+AN51+AO51+AP51)+$AZ$52*(AN52+AM52+AO52+AP52)</f>
        <v>1300</v>
      </c>
      <c r="AN53" s="92"/>
      <c r="AO53" s="92"/>
      <c r="AP53" s="93"/>
      <c r="AQ53" s="91">
        <f>$AZ$50*(AQ50+AR50+AS50+AT50)+$AZ$51*(AQ51+AR51+AS51+AT51)+$AZ$52*(AR52+AQ52+AS52+AT52)</f>
        <v>0</v>
      </c>
      <c r="AR53" s="92"/>
      <c r="AS53" s="92"/>
      <c r="AT53" s="93"/>
      <c r="AU53" s="91">
        <f>$AZ$50*(AU50+AV50+AW50+AX50)+$AZ$51*(AU51+AV51+AW51+AX51)+$AZ$52*(AV52+AU52+AW52+AX52)</f>
        <v>0</v>
      </c>
      <c r="AV53" s="92"/>
      <c r="AW53" s="92"/>
      <c r="AX53" s="93"/>
      <c r="AY53" s="94">
        <f>SUM(C53:AX53)</f>
        <v>4700</v>
      </c>
      <c r="AZ53" s="94"/>
      <c r="BA53" s="96">
        <f>SUM(BA50:BA52)</f>
        <v>4700</v>
      </c>
      <c r="BB53" s="18"/>
    </row>
    <row r="54" spans="1:54" ht="15" customHeight="1">
      <c r="A54" s="166"/>
      <c r="B54" s="167"/>
      <c r="C54" s="135"/>
      <c r="D54" s="133"/>
      <c r="E54" s="133"/>
      <c r="F54" s="134"/>
      <c r="G54" s="135"/>
      <c r="H54" s="133"/>
      <c r="I54" s="133"/>
      <c r="J54" s="136"/>
      <c r="K54" s="135"/>
      <c r="L54" s="133"/>
      <c r="M54" s="133"/>
      <c r="N54" s="134"/>
      <c r="O54" s="132"/>
      <c r="P54" s="133"/>
      <c r="Q54" s="133"/>
      <c r="R54" s="136"/>
      <c r="S54" s="135"/>
      <c r="T54" s="133"/>
      <c r="U54" s="133"/>
      <c r="V54" s="134"/>
      <c r="W54" s="135"/>
      <c r="X54" s="133"/>
      <c r="Y54" s="133"/>
      <c r="Z54" s="134"/>
      <c r="AA54" s="135"/>
      <c r="AB54" s="133"/>
      <c r="AC54" s="133"/>
      <c r="AD54" s="136"/>
      <c r="AE54" s="135"/>
      <c r="AF54" s="133"/>
      <c r="AG54" s="133"/>
      <c r="AH54" s="134"/>
      <c r="AI54" s="132"/>
      <c r="AJ54" s="133"/>
      <c r="AK54" s="133"/>
      <c r="AL54" s="136"/>
      <c r="AM54" s="135"/>
      <c r="AN54" s="133"/>
      <c r="AO54" s="133"/>
      <c r="AP54" s="134"/>
      <c r="AQ54" s="135"/>
      <c r="AR54" s="133"/>
      <c r="AS54" s="133"/>
      <c r="AT54" s="134"/>
      <c r="AU54" s="135"/>
      <c r="AV54" s="133"/>
      <c r="AW54" s="133"/>
      <c r="AX54" s="134"/>
      <c r="AY54" s="137"/>
      <c r="AZ54" s="138"/>
      <c r="BA54" s="110"/>
      <c r="BB54" s="97"/>
    </row>
    <row r="55" spans="1:54" s="195" customFormat="1" ht="15" customHeight="1">
      <c r="A55" s="181" t="s">
        <v>15</v>
      </c>
      <c r="B55" s="182"/>
      <c r="C55" s="183">
        <v>1</v>
      </c>
      <c r="D55" s="184"/>
      <c r="E55" s="184"/>
      <c r="F55" s="185"/>
      <c r="G55" s="183">
        <v>1</v>
      </c>
      <c r="H55" s="184"/>
      <c r="I55" s="184"/>
      <c r="J55" s="186"/>
      <c r="K55" s="187">
        <v>1</v>
      </c>
      <c r="L55" s="188"/>
      <c r="M55" s="188"/>
      <c r="N55" s="189"/>
      <c r="O55" s="190">
        <v>1</v>
      </c>
      <c r="P55" s="184"/>
      <c r="Q55" s="184"/>
      <c r="R55" s="186"/>
      <c r="S55" s="183">
        <v>1</v>
      </c>
      <c r="T55" s="184"/>
      <c r="U55" s="184"/>
      <c r="V55" s="185"/>
      <c r="W55" s="183">
        <v>1</v>
      </c>
      <c r="X55" s="184"/>
      <c r="Y55" s="184"/>
      <c r="Z55" s="185"/>
      <c r="AA55" s="183">
        <v>1</v>
      </c>
      <c r="AB55" s="184"/>
      <c r="AC55" s="184"/>
      <c r="AD55" s="186"/>
      <c r="AE55" s="187">
        <v>1</v>
      </c>
      <c r="AF55" s="188"/>
      <c r="AG55" s="188"/>
      <c r="AH55" s="189"/>
      <c r="AI55" s="190">
        <v>1</v>
      </c>
      <c r="AJ55" s="184"/>
      <c r="AK55" s="184"/>
      <c r="AL55" s="186"/>
      <c r="AM55" s="183">
        <v>1</v>
      </c>
      <c r="AN55" s="184"/>
      <c r="AO55" s="184"/>
      <c r="AP55" s="185"/>
      <c r="AQ55" s="183">
        <v>1</v>
      </c>
      <c r="AR55" s="184"/>
      <c r="AS55" s="184"/>
      <c r="AT55" s="185"/>
      <c r="AU55" s="183"/>
      <c r="AV55" s="184"/>
      <c r="AW55" s="184"/>
      <c r="AX55" s="185">
        <v>1</v>
      </c>
      <c r="AY55" s="191">
        <f>SUM(C55:AX55)</f>
        <v>12</v>
      </c>
      <c r="AZ55" s="192">
        <v>200</v>
      </c>
      <c r="BA55" s="193">
        <f>AY55*AZ55</f>
        <v>2400</v>
      </c>
      <c r="BB55" s="194"/>
    </row>
    <row r="56" spans="1:54" ht="15" customHeight="1" thickBot="1">
      <c r="A56" s="81" t="s">
        <v>13</v>
      </c>
      <c r="B56" s="78"/>
      <c r="C56" s="113"/>
      <c r="D56" s="114"/>
      <c r="E56" s="114"/>
      <c r="F56" s="115">
        <v>1</v>
      </c>
      <c r="G56" s="113">
        <v>1</v>
      </c>
      <c r="H56" s="114"/>
      <c r="I56" s="114"/>
      <c r="J56" s="129"/>
      <c r="K56" s="113"/>
      <c r="L56" s="114"/>
      <c r="M56" s="114"/>
      <c r="N56" s="115"/>
      <c r="O56" s="128"/>
      <c r="P56" s="114"/>
      <c r="Q56" s="114"/>
      <c r="R56" s="129"/>
      <c r="S56" s="113"/>
      <c r="T56" s="114"/>
      <c r="U56" s="114"/>
      <c r="V56" s="115"/>
      <c r="W56" s="113"/>
      <c r="X56" s="114"/>
      <c r="Y56" s="114"/>
      <c r="Z56" s="115"/>
      <c r="AA56" s="113"/>
      <c r="AB56" s="114"/>
      <c r="AC56" s="114"/>
      <c r="AD56" s="129"/>
      <c r="AE56" s="113">
        <v>1</v>
      </c>
      <c r="AF56" s="114"/>
      <c r="AG56" s="114"/>
      <c r="AH56" s="115"/>
      <c r="AI56" s="128"/>
      <c r="AJ56" s="114"/>
      <c r="AK56" s="114"/>
      <c r="AL56" s="129"/>
      <c r="AM56" s="113"/>
      <c r="AN56" s="114"/>
      <c r="AO56" s="114"/>
      <c r="AP56" s="115"/>
      <c r="AQ56" s="113"/>
      <c r="AR56" s="114"/>
      <c r="AS56" s="114"/>
      <c r="AT56" s="115"/>
      <c r="AU56" s="113">
        <v>1</v>
      </c>
      <c r="AV56" s="114"/>
      <c r="AW56" s="114"/>
      <c r="AX56" s="115"/>
      <c r="AY56" s="54">
        <f>SUM(C56:AX56)</f>
        <v>4</v>
      </c>
      <c r="AZ56" s="155">
        <v>405</v>
      </c>
      <c r="BA56" s="56">
        <f>AZ56*AY56</f>
        <v>1620</v>
      </c>
      <c r="BB56" s="97"/>
    </row>
    <row r="57" spans="1:54" ht="15" customHeight="1" thickBot="1">
      <c r="A57" s="89" t="s">
        <v>20</v>
      </c>
      <c r="B57" s="116"/>
      <c r="C57" s="91">
        <f>$AZ$55*SUM(C55:F55)+$AZ$56*SUM(C56:F56)</f>
        <v>605</v>
      </c>
      <c r="D57" s="92"/>
      <c r="E57" s="92"/>
      <c r="F57" s="93"/>
      <c r="G57" s="91">
        <f>$AZ$55*SUM(G55:J55)+$AZ$56*SUM(G56:J56)</f>
        <v>605</v>
      </c>
      <c r="H57" s="92"/>
      <c r="I57" s="92"/>
      <c r="J57" s="93"/>
      <c r="K57" s="91">
        <f>$AZ$55*SUM(K55:N55)+$AZ$56*SUM(K56:N56)</f>
        <v>200</v>
      </c>
      <c r="L57" s="92"/>
      <c r="M57" s="92"/>
      <c r="N57" s="93"/>
      <c r="O57" s="91">
        <f>$AZ$55*SUM(O55:R55)+$AZ$56*SUM(O56:R56)</f>
        <v>200</v>
      </c>
      <c r="P57" s="92"/>
      <c r="Q57" s="92"/>
      <c r="R57" s="93"/>
      <c r="S57" s="91">
        <f>$AZ$55*SUM(S55:V55)+$AZ$56*SUM(S56:V56)</f>
        <v>200</v>
      </c>
      <c r="T57" s="92"/>
      <c r="U57" s="92"/>
      <c r="V57" s="93"/>
      <c r="W57" s="91">
        <f>$AZ$55*SUM(W55:Z55)+$AZ$56*SUM(W56:Z56)</f>
        <v>200</v>
      </c>
      <c r="X57" s="92"/>
      <c r="Y57" s="92"/>
      <c r="Z57" s="93"/>
      <c r="AA57" s="91">
        <f>$AZ$55*SUM(AA55:AD55)+$AZ$56*SUM(AA56:AD56)</f>
        <v>200</v>
      </c>
      <c r="AB57" s="92"/>
      <c r="AC57" s="92"/>
      <c r="AD57" s="93"/>
      <c r="AE57" s="91">
        <f>$AZ$55*SUM(AE55:AH55)+$AZ$56*SUM(AE56:AH56)</f>
        <v>605</v>
      </c>
      <c r="AF57" s="92"/>
      <c r="AG57" s="92"/>
      <c r="AH57" s="93"/>
      <c r="AI57" s="91">
        <f>$AZ$55*SUM(AI55:AL55)+$AZ$56*SUM(AI56:AL56)</f>
        <v>200</v>
      </c>
      <c r="AJ57" s="92"/>
      <c r="AK57" s="92"/>
      <c r="AL57" s="93"/>
      <c r="AM57" s="91">
        <f>$AZ$55*SUM(AM55:AP55)+$AZ$56*SUM(AM56:AP56)</f>
        <v>200</v>
      </c>
      <c r="AN57" s="92"/>
      <c r="AO57" s="92"/>
      <c r="AP57" s="93"/>
      <c r="AQ57" s="91">
        <f>$AZ$55*SUM(AQ55:AT55)+$AZ$56*SUM(AQ56:AT56)</f>
        <v>200</v>
      </c>
      <c r="AR57" s="92"/>
      <c r="AS57" s="92"/>
      <c r="AT57" s="93"/>
      <c r="AU57" s="91">
        <f>$AZ$55*SUM(AU55:AX55)+$AZ$56*SUM(AU56:AX56)</f>
        <v>605</v>
      </c>
      <c r="AV57" s="92"/>
      <c r="AW57" s="92"/>
      <c r="AX57" s="93"/>
      <c r="AY57" s="94">
        <f>SUM(C57:AX57)</f>
        <v>4020</v>
      </c>
      <c r="AZ57" s="94"/>
      <c r="BA57" s="96">
        <f>SUM(BA55:BA56)</f>
        <v>4020</v>
      </c>
      <c r="BB57" s="97"/>
    </row>
    <row r="58" spans="1:54" ht="15" customHeight="1" thickBot="1">
      <c r="A58" s="196" t="s">
        <v>24</v>
      </c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9"/>
      <c r="AY58" s="200"/>
      <c r="AZ58" s="200"/>
      <c r="BA58" s="201">
        <f>BA57+BA53+BA48</f>
        <v>49320</v>
      </c>
      <c r="BB58" s="97"/>
    </row>
    <row r="59" spans="1:54" ht="15" customHeight="1" thickBot="1">
      <c r="A59" s="202" t="s">
        <v>25</v>
      </c>
      <c r="B59" s="203"/>
      <c r="C59" s="91">
        <f>C57+C53+C48+C42+C35+C29+C25+C22+C16</f>
        <v>19205</v>
      </c>
      <c r="D59" s="92"/>
      <c r="E59" s="92"/>
      <c r="F59" s="93"/>
      <c r="G59" s="91">
        <f>G57+G53+G48+G42+G35+G29+G25+G22+G16</f>
        <v>25338</v>
      </c>
      <c r="H59" s="92"/>
      <c r="I59" s="92"/>
      <c r="J59" s="93"/>
      <c r="K59" s="91">
        <f>K57+K53+K48+K42+K35+K29+K25+K22+K16</f>
        <v>27758</v>
      </c>
      <c r="L59" s="92"/>
      <c r="M59" s="92"/>
      <c r="N59" s="93"/>
      <c r="O59" s="91">
        <f>O57+O53+O48+O42+O35+O29+O25+O22+O16</f>
        <v>34750</v>
      </c>
      <c r="P59" s="92"/>
      <c r="Q59" s="92"/>
      <c r="R59" s="93"/>
      <c r="S59" s="91">
        <f>S57+S53+S48+S42+S35+S29+S25+S22+S16</f>
        <v>17383</v>
      </c>
      <c r="T59" s="92"/>
      <c r="U59" s="92"/>
      <c r="V59" s="93"/>
      <c r="W59" s="91">
        <f>W57+W53+W48+W42+W35+W29+W25+W22+W16</f>
        <v>38500</v>
      </c>
      <c r="X59" s="92"/>
      <c r="Y59" s="92"/>
      <c r="Z59" s="93"/>
      <c r="AA59" s="91">
        <f>AA57+AA53+AA48+AA42+AA35+AA29+AA25+AA22+AA16</f>
        <v>12850</v>
      </c>
      <c r="AB59" s="92"/>
      <c r="AC59" s="92"/>
      <c r="AD59" s="93"/>
      <c r="AE59" s="91">
        <f>AE57+AE53+AE48+AE42+AE35+AE29+AE25+AE22+AE16</f>
        <v>29455</v>
      </c>
      <c r="AF59" s="92"/>
      <c r="AG59" s="92"/>
      <c r="AH59" s="93"/>
      <c r="AI59" s="91">
        <f>AI57+AI53+AI48+AI42+AI35+AI29+AI25+AI22+AI16</f>
        <v>20283</v>
      </c>
      <c r="AJ59" s="92"/>
      <c r="AK59" s="92"/>
      <c r="AL59" s="93"/>
      <c r="AM59" s="91">
        <f>AM57+AM53+AM48+AM42+AM35+AM29+AM25+AM22+AM16</f>
        <v>20200</v>
      </c>
      <c r="AN59" s="92"/>
      <c r="AO59" s="92"/>
      <c r="AP59" s="93"/>
      <c r="AQ59" s="91">
        <f>AQ57+AQ53+AQ48+AQ42+AQ35+AQ29+AQ25+AQ22+AQ16</f>
        <v>25100</v>
      </c>
      <c r="AR59" s="92"/>
      <c r="AS59" s="92"/>
      <c r="AT59" s="93"/>
      <c r="AU59" s="91">
        <f>AU57+AU53+AU48+AU42+AU35+AU29+AU25+AU22+AU16</f>
        <v>48455</v>
      </c>
      <c r="AV59" s="92"/>
      <c r="AW59" s="92"/>
      <c r="AX59" s="93"/>
      <c r="AY59" s="156">
        <f>SUM(C59:AX59)</f>
        <v>319277</v>
      </c>
      <c r="AZ59" s="204"/>
      <c r="BA59" s="205">
        <f>BA58+BA43</f>
        <v>323277</v>
      </c>
      <c r="BB59" s="97"/>
    </row>
    <row r="60" spans="1:51" ht="15" customHeight="1">
      <c r="A60" s="206" t="s">
        <v>37</v>
      </c>
      <c r="C60" s="207">
        <f>C59/$AY$59</f>
        <v>0.06015152986278373</v>
      </c>
      <c r="D60" s="207"/>
      <c r="E60" s="207"/>
      <c r="F60" s="207"/>
      <c r="G60" s="207">
        <f>G59/$AY$59</f>
        <v>0.0793605552545282</v>
      </c>
      <c r="H60" s="207"/>
      <c r="I60" s="207"/>
      <c r="J60" s="207"/>
      <c r="K60" s="207">
        <f>K59/$AY$59</f>
        <v>0.08694018047024997</v>
      </c>
      <c r="L60" s="207"/>
      <c r="M60" s="207"/>
      <c r="N60" s="207"/>
      <c r="O60" s="207">
        <f>O59/$AY$59</f>
        <v>0.10883965960592214</v>
      </c>
      <c r="P60" s="207"/>
      <c r="Q60" s="207"/>
      <c r="R60" s="207"/>
      <c r="S60" s="207">
        <f>S59/$AY$59</f>
        <v>0.05444488641524444</v>
      </c>
      <c r="T60" s="207"/>
      <c r="U60" s="207"/>
      <c r="V60" s="207"/>
      <c r="W60" s="207">
        <f>W59/$AY$59</f>
        <v>0.12058494661375545</v>
      </c>
      <c r="X60" s="207"/>
      <c r="Y60" s="207"/>
      <c r="Z60" s="207"/>
      <c r="AA60" s="207">
        <f>AA59/$AY$59</f>
        <v>0.04024718348017552</v>
      </c>
      <c r="AB60" s="207"/>
      <c r="AC60" s="207"/>
      <c r="AD60" s="207"/>
      <c r="AE60" s="207">
        <f>AE59/$AY$59</f>
        <v>0.09225531435086148</v>
      </c>
      <c r="AF60" s="207"/>
      <c r="AG60" s="207"/>
      <c r="AH60" s="207"/>
      <c r="AI60" s="207">
        <f>AI59/$AY$59</f>
        <v>0.06352790836796889</v>
      </c>
      <c r="AJ60" s="207"/>
      <c r="AK60" s="207"/>
      <c r="AL60" s="207"/>
      <c r="AM60" s="207">
        <f>AM59/$AY$59</f>
        <v>0.06326794601552883</v>
      </c>
      <c r="AN60" s="207"/>
      <c r="AO60" s="207"/>
      <c r="AP60" s="207"/>
      <c r="AQ60" s="207">
        <f>AQ59/$AY$59</f>
        <v>0.07861512103909771</v>
      </c>
      <c r="AR60" s="207"/>
      <c r="AS60" s="207"/>
      <c r="AT60" s="207"/>
      <c r="AU60" s="207">
        <f>AU59/$AY$59</f>
        <v>0.15176476852388365</v>
      </c>
      <c r="AV60" s="207"/>
      <c r="AW60" s="207"/>
      <c r="AX60" s="207"/>
      <c r="AY60" s="208">
        <f>SUM(C60:AX60)</f>
        <v>1</v>
      </c>
    </row>
    <row r="62" ht="15" customHeight="1">
      <c r="A62" s="209"/>
    </row>
  </sheetData>
  <sheetProtection/>
  <mergeCells count="159">
    <mergeCell ref="AU60:AX60"/>
    <mergeCell ref="W60:Z60"/>
    <mergeCell ref="AA60:AD60"/>
    <mergeCell ref="AE60:AH60"/>
    <mergeCell ref="AI60:AL60"/>
    <mergeCell ref="AM60:AP60"/>
    <mergeCell ref="AQ60:AT60"/>
    <mergeCell ref="AU35:AX35"/>
    <mergeCell ref="AQ35:AT35"/>
    <mergeCell ref="C35:F35"/>
    <mergeCell ref="G35:J35"/>
    <mergeCell ref="K35:N35"/>
    <mergeCell ref="C60:F60"/>
    <mergeCell ref="G60:J60"/>
    <mergeCell ref="K60:N60"/>
    <mergeCell ref="O60:R60"/>
    <mergeCell ref="S60:V60"/>
    <mergeCell ref="AE29:AH29"/>
    <mergeCell ref="C29:F29"/>
    <mergeCell ref="G29:J29"/>
    <mergeCell ref="K29:N29"/>
    <mergeCell ref="O29:R29"/>
    <mergeCell ref="B43:AX43"/>
    <mergeCell ref="AI29:AL29"/>
    <mergeCell ref="AM29:AP29"/>
    <mergeCell ref="AQ29:AT29"/>
    <mergeCell ref="AU29:AX29"/>
    <mergeCell ref="G9:J9"/>
    <mergeCell ref="K9:N9"/>
    <mergeCell ref="O9:R9"/>
    <mergeCell ref="S29:V29"/>
    <mergeCell ref="W29:Z29"/>
    <mergeCell ref="AA29:AD29"/>
    <mergeCell ref="AU9:AX9"/>
    <mergeCell ref="A7:N7"/>
    <mergeCell ref="W9:Z9"/>
    <mergeCell ref="AA9:AD9"/>
    <mergeCell ref="AE9:AH9"/>
    <mergeCell ref="S9:V9"/>
    <mergeCell ref="AI9:AL9"/>
    <mergeCell ref="AM9:AP9"/>
    <mergeCell ref="AQ9:AT9"/>
    <mergeCell ref="C9:F9"/>
    <mergeCell ref="AQ16:AT16"/>
    <mergeCell ref="AU16:AX16"/>
    <mergeCell ref="S16:V16"/>
    <mergeCell ref="W16:Z16"/>
    <mergeCell ref="AA16:AD16"/>
    <mergeCell ref="AE16:AH16"/>
    <mergeCell ref="C21:F21"/>
    <mergeCell ref="G21:J21"/>
    <mergeCell ref="K21:N21"/>
    <mergeCell ref="O21:R21"/>
    <mergeCell ref="AI16:AL16"/>
    <mergeCell ref="AM16:AP16"/>
    <mergeCell ref="C16:F16"/>
    <mergeCell ref="G16:J16"/>
    <mergeCell ref="K16:N16"/>
    <mergeCell ref="O16:R16"/>
    <mergeCell ref="AI21:AL21"/>
    <mergeCell ref="AM21:AP21"/>
    <mergeCell ref="AQ21:AT21"/>
    <mergeCell ref="AU21:AX21"/>
    <mergeCell ref="S21:V21"/>
    <mergeCell ref="W21:Z21"/>
    <mergeCell ref="AA21:AD21"/>
    <mergeCell ref="AE21:AH21"/>
    <mergeCell ref="AQ22:AT22"/>
    <mergeCell ref="AU22:AX22"/>
    <mergeCell ref="S22:V22"/>
    <mergeCell ref="W22:Z22"/>
    <mergeCell ref="AA22:AD22"/>
    <mergeCell ref="AE22:AH22"/>
    <mergeCell ref="C48:F48"/>
    <mergeCell ref="G48:J48"/>
    <mergeCell ref="K48:N48"/>
    <mergeCell ref="O48:R48"/>
    <mergeCell ref="AI22:AL22"/>
    <mergeCell ref="AM22:AP22"/>
    <mergeCell ref="C22:F22"/>
    <mergeCell ref="G22:J22"/>
    <mergeCell ref="K22:N22"/>
    <mergeCell ref="O22:R22"/>
    <mergeCell ref="AI48:AL48"/>
    <mergeCell ref="AM48:AP48"/>
    <mergeCell ref="AQ48:AT48"/>
    <mergeCell ref="AU48:AX48"/>
    <mergeCell ref="S48:V48"/>
    <mergeCell ref="W48:Z48"/>
    <mergeCell ref="AA48:AD48"/>
    <mergeCell ref="AE48:AH48"/>
    <mergeCell ref="AQ53:AT53"/>
    <mergeCell ref="AU53:AX53"/>
    <mergeCell ref="S53:V53"/>
    <mergeCell ref="W53:Z53"/>
    <mergeCell ref="AA53:AD53"/>
    <mergeCell ref="AE53:AH53"/>
    <mergeCell ref="C25:F25"/>
    <mergeCell ref="G25:J25"/>
    <mergeCell ref="K25:N25"/>
    <mergeCell ref="O25:R25"/>
    <mergeCell ref="AI53:AL53"/>
    <mergeCell ref="AM53:AP53"/>
    <mergeCell ref="C53:F53"/>
    <mergeCell ref="G53:J53"/>
    <mergeCell ref="K53:N53"/>
    <mergeCell ref="O53:R53"/>
    <mergeCell ref="AI25:AL25"/>
    <mergeCell ref="AM25:AP25"/>
    <mergeCell ref="AQ25:AT25"/>
    <mergeCell ref="AU25:AX25"/>
    <mergeCell ref="S25:V25"/>
    <mergeCell ref="W25:Z25"/>
    <mergeCell ref="AA25:AD25"/>
    <mergeCell ref="AE25:AH25"/>
    <mergeCell ref="AM57:AP57"/>
    <mergeCell ref="AQ57:AT57"/>
    <mergeCell ref="AU57:AX57"/>
    <mergeCell ref="S57:V57"/>
    <mergeCell ref="W57:Z57"/>
    <mergeCell ref="AA57:AD57"/>
    <mergeCell ref="AE57:AH57"/>
    <mergeCell ref="O35:R35"/>
    <mergeCell ref="C42:F42"/>
    <mergeCell ref="G42:J42"/>
    <mergeCell ref="K42:N42"/>
    <mergeCell ref="O42:R42"/>
    <mergeCell ref="AI57:AL57"/>
    <mergeCell ref="C57:F57"/>
    <mergeCell ref="G57:J57"/>
    <mergeCell ref="K57:N57"/>
    <mergeCell ref="O57:R57"/>
    <mergeCell ref="AA42:AD42"/>
    <mergeCell ref="AM35:AP35"/>
    <mergeCell ref="AE35:AH35"/>
    <mergeCell ref="AI35:AL35"/>
    <mergeCell ref="S35:V35"/>
    <mergeCell ref="W35:Z35"/>
    <mergeCell ref="AA35:AD35"/>
    <mergeCell ref="AE42:AH42"/>
    <mergeCell ref="AI42:AL42"/>
    <mergeCell ref="AM42:AP42"/>
    <mergeCell ref="B58:AX58"/>
    <mergeCell ref="AQ59:AT59"/>
    <mergeCell ref="AU59:AX59"/>
    <mergeCell ref="AU42:AX42"/>
    <mergeCell ref="AQ42:AT42"/>
    <mergeCell ref="S42:V42"/>
    <mergeCell ref="W42:Z42"/>
    <mergeCell ref="AM59:AP59"/>
    <mergeCell ref="C59:F59"/>
    <mergeCell ref="G59:J59"/>
    <mergeCell ref="K59:N59"/>
    <mergeCell ref="O59:R59"/>
    <mergeCell ref="S59:V59"/>
    <mergeCell ref="W59:Z59"/>
    <mergeCell ref="AA59:AD59"/>
    <mergeCell ref="AE59:AH59"/>
    <mergeCell ref="AI59:AL59"/>
  </mergeCells>
  <hyperlinks>
    <hyperlink ref="A51" r:id="rId1" display="Первый канал"/>
  </hyperlinks>
  <printOptions/>
  <pageMargins left="0.15748031496062992" right="0.03937007874015748" top="0.03937007874015748" bottom="0" header="0.03937007874015748" footer="0"/>
  <pageSetup horizontalDpi="600" verticalDpi="600" orientation="landscape" paperSize="9" scale="74"/>
  <colBreaks count="1" manualBreakCount="1">
    <brk id="53" min="5" max="6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Kros1</dc:creator>
  <cp:keywords/>
  <dc:description/>
  <cp:lastModifiedBy>Пользователь Microsoft Office</cp:lastModifiedBy>
  <cp:lastPrinted>2008-12-02T13:04:19Z</cp:lastPrinted>
  <dcterms:created xsi:type="dcterms:W3CDTF">2007-01-18T11:56:34Z</dcterms:created>
  <dcterms:modified xsi:type="dcterms:W3CDTF">2016-08-24T18:11:05Z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