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erkach/Desktop/Шаблоны/Шаблоны оценок эффективности рекламной деятельности/"/>
    </mc:Choice>
  </mc:AlternateContent>
  <bookViews>
    <workbookView xWindow="0" yWindow="460" windowWidth="25600" windowHeight="14260" tabRatio="500"/>
  </bookViews>
  <sheets>
    <sheet name="Периоды" sheetId="1" r:id="rId1"/>
    <sheet name="Годовой отчет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2" i="1" l="1"/>
  <c r="H54" i="1"/>
  <c r="E52" i="1"/>
  <c r="O22" i="1"/>
  <c r="E53" i="1"/>
  <c r="E54" i="1"/>
  <c r="B52" i="1"/>
  <c r="B54" i="1"/>
  <c r="B39" i="2"/>
  <c r="B38" i="2"/>
  <c r="B37" i="2"/>
  <c r="B36" i="2"/>
  <c r="I36" i="2"/>
  <c r="J36" i="2"/>
  <c r="I37" i="2"/>
  <c r="J37" i="2"/>
  <c r="I38" i="2"/>
  <c r="J38" i="2"/>
  <c r="I39" i="2"/>
  <c r="J39" i="2"/>
  <c r="J40" i="2"/>
  <c r="B40" i="2"/>
  <c r="K40" i="2"/>
  <c r="I40" i="2"/>
  <c r="G40" i="2"/>
  <c r="H40" i="2"/>
  <c r="E40" i="2"/>
  <c r="D40" i="2"/>
  <c r="F40" i="2"/>
  <c r="C36" i="2"/>
  <c r="C37" i="2"/>
  <c r="C38" i="2"/>
  <c r="C39" i="2"/>
  <c r="C40" i="2"/>
  <c r="K39" i="2"/>
  <c r="F39" i="2"/>
  <c r="K38" i="2"/>
  <c r="F38" i="2"/>
  <c r="K37" i="2"/>
  <c r="F37" i="2"/>
  <c r="K36" i="2"/>
  <c r="F36" i="2"/>
  <c r="D30" i="2"/>
  <c r="D29" i="2"/>
  <c r="D28" i="2"/>
  <c r="D27" i="2"/>
  <c r="B31" i="2"/>
  <c r="C31" i="2"/>
  <c r="D31" i="2"/>
  <c r="F22" i="2"/>
  <c r="E22" i="2"/>
  <c r="D21" i="2"/>
  <c r="C21" i="2"/>
  <c r="B21" i="2"/>
  <c r="D20" i="2"/>
  <c r="C20" i="2"/>
  <c r="B20" i="2"/>
  <c r="D18" i="2"/>
  <c r="C18" i="2"/>
  <c r="B18" i="2"/>
  <c r="D16" i="2"/>
  <c r="C16" i="2"/>
  <c r="B16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Q58" i="1"/>
  <c r="B58" i="1"/>
  <c r="R58" i="1"/>
  <c r="Q59" i="1"/>
  <c r="B59" i="1"/>
  <c r="R59" i="1"/>
  <c r="Q60" i="1"/>
  <c r="B60" i="1"/>
  <c r="R60" i="1"/>
  <c r="Q61" i="1"/>
  <c r="B61" i="1"/>
  <c r="R61" i="1"/>
  <c r="R62" i="1"/>
  <c r="B62" i="1"/>
  <c r="S62" i="1"/>
  <c r="S61" i="1"/>
  <c r="S60" i="1"/>
  <c r="S59" i="1"/>
  <c r="S58" i="1"/>
  <c r="Q62" i="1"/>
  <c r="O62" i="1"/>
  <c r="P62" i="1"/>
  <c r="K62" i="1"/>
  <c r="H62" i="1"/>
  <c r="N62" i="1"/>
  <c r="N61" i="1"/>
  <c r="N60" i="1"/>
  <c r="N59" i="1"/>
  <c r="N58" i="1"/>
  <c r="E58" i="1"/>
  <c r="E59" i="1"/>
  <c r="E60" i="1"/>
  <c r="E61" i="1"/>
  <c r="E62" i="1"/>
  <c r="K51" i="1"/>
  <c r="N51" i="1"/>
  <c r="N54" i="1"/>
  <c r="N52" i="1"/>
  <c r="N53" i="1"/>
  <c r="N50" i="1"/>
  <c r="K54" i="1"/>
  <c r="K52" i="1"/>
  <c r="K53" i="1"/>
  <c r="K50" i="1"/>
  <c r="C22" i="1"/>
  <c r="C29" i="1"/>
  <c r="D22" i="1"/>
  <c r="D29" i="1"/>
  <c r="E22" i="1"/>
  <c r="E29" i="1"/>
  <c r="F22" i="1"/>
  <c r="F29" i="1"/>
  <c r="G22" i="1"/>
  <c r="G29" i="1"/>
  <c r="H22" i="1"/>
  <c r="H29" i="1"/>
  <c r="I22" i="1"/>
  <c r="I29" i="1"/>
  <c r="J22" i="1"/>
  <c r="J29" i="1"/>
  <c r="K22" i="1"/>
  <c r="K29" i="1"/>
  <c r="L22" i="1"/>
  <c r="L29" i="1"/>
  <c r="M22" i="1"/>
  <c r="M29" i="1"/>
  <c r="B22" i="1"/>
  <c r="B29" i="1"/>
  <c r="N29" i="1"/>
  <c r="N28" i="1"/>
  <c r="N19" i="1"/>
  <c r="P19" i="1"/>
  <c r="N20" i="1"/>
  <c r="P20" i="1"/>
  <c r="N21" i="1"/>
  <c r="P21" i="1"/>
  <c r="N18" i="1"/>
  <c r="N22" i="1"/>
  <c r="P22" i="1"/>
  <c r="P18" i="1"/>
</calcChain>
</file>

<file path=xl/sharedStrings.xml><?xml version="1.0" encoding="utf-8"?>
<sst xmlns="http://schemas.openxmlformats.org/spreadsheetml/2006/main" count="141" uniqueCount="79">
  <si>
    <t>ФОРМА ДЛЯ АНАЛИЗА РЕКЛАМНЫХ КАМПАНИЙ</t>
  </si>
  <si>
    <t>Период:</t>
  </si>
  <si>
    <t>Компания:</t>
  </si>
  <si>
    <t>Продукт:</t>
  </si>
  <si>
    <t>1 нед</t>
  </si>
  <si>
    <t>2 нед</t>
  </si>
  <si>
    <t>3 нед</t>
  </si>
  <si>
    <t>4 нед</t>
  </si>
  <si>
    <t>январь</t>
  </si>
  <si>
    <t>февраль</t>
  </si>
  <si>
    <t>март</t>
  </si>
  <si>
    <t>Статья расходов</t>
  </si>
  <si>
    <t>План расходов на период</t>
  </si>
  <si>
    <t>ИТОГО ПЛАН</t>
  </si>
  <si>
    <t>ИТОГО ФАКТ</t>
  </si>
  <si>
    <t>% выполнения</t>
  </si>
  <si>
    <t>Причины отклонений</t>
  </si>
  <si>
    <t>Продажи, руб</t>
  </si>
  <si>
    <t>Расходы, руб</t>
  </si>
  <si>
    <t>Общий итог</t>
  </si>
  <si>
    <t>2. АНАЛИЗ ДИНАМИКИ ПРОДАЖ</t>
  </si>
  <si>
    <t>Динамика продаж и расходов</t>
  </si>
  <si>
    <t>3. АНАЛИЗ ЭФФЕКТИВНОСТИ РЕКЛАМНЫХ РАСХОДОВ</t>
  </si>
  <si>
    <t>Бюджет, руб</t>
  </si>
  <si>
    <t>Без рекламы</t>
  </si>
  <si>
    <t>С рекламой</t>
  </si>
  <si>
    <t>После рекламы</t>
  </si>
  <si>
    <t>Прибыль, руб</t>
  </si>
  <si>
    <t>Рост %</t>
  </si>
  <si>
    <t>Рост после рекламы %</t>
  </si>
  <si>
    <t>Рентабельность продаж, %</t>
  </si>
  <si>
    <t>Бюджет факт, руб</t>
  </si>
  <si>
    <t>Доля бюджета</t>
  </si>
  <si>
    <t>3.2 Эффективность по каналам</t>
  </si>
  <si>
    <t>3.1 Общая эффективность</t>
  </si>
  <si>
    <t>Основные показатели</t>
  </si>
  <si>
    <t>Кол-во откликов</t>
  </si>
  <si>
    <t>Кол-во продаж</t>
  </si>
  <si>
    <t>% конвертация</t>
  </si>
  <si>
    <t>Сумма продаж</t>
  </si>
  <si>
    <t>Прибыль с продаж</t>
  </si>
  <si>
    <t>Рентабельность %</t>
  </si>
  <si>
    <t>ROI</t>
  </si>
  <si>
    <t>ГОДОВОЙ ОТЧЕТ ПО РЕКЛАМНОЙ ДЕЯТЕЛЬНОСТИ</t>
  </si>
  <si>
    <t>1. АНАЛИЗ ФИНАНСОВЫХ ПОКАЗАТЕЛЕЙ ПО РЕКЛАМНОЙ ДЕЯТЕЛЬНОСТИ</t>
  </si>
  <si>
    <t>Анализ продаж и прибыли</t>
  </si>
  <si>
    <t>текущий период</t>
  </si>
  <si>
    <t>аналогичный период прошлого года</t>
  </si>
  <si>
    <t>Анализ выполнения плана и динамики роста продаж</t>
  </si>
  <si>
    <t>план</t>
  </si>
  <si>
    <t>факт</t>
  </si>
  <si>
    <t>% выполнения плана</t>
  </si>
  <si>
    <t>% к прошлому году</t>
  </si>
  <si>
    <t>2 квартал 2014</t>
  </si>
  <si>
    <t>2 квартал 2013</t>
  </si>
  <si>
    <t>Продажи, шт</t>
  </si>
  <si>
    <t>Средняя цена, руб</t>
  </si>
  <si>
    <t>Прибыль - бюджет, руб</t>
  </si>
  <si>
    <t>A/S%</t>
  </si>
  <si>
    <t>2. РАСПРЕДЕЛЕНИЕ БЮДЖЕТА</t>
  </si>
  <si>
    <t>Знание компании / продукта %</t>
  </si>
  <si>
    <t>Статья затрат</t>
  </si>
  <si>
    <t>План</t>
  </si>
  <si>
    <t>Факт</t>
  </si>
  <si>
    <t>%</t>
  </si>
  <si>
    <t>Статья 1</t>
  </si>
  <si>
    <t>Статья 2</t>
  </si>
  <si>
    <t>Статья 3</t>
  </si>
  <si>
    <t>Статья 4</t>
  </si>
  <si>
    <t>3. ЭФФЕКТИВНОСТЬ КАНАЛОВ</t>
  </si>
  <si>
    <t>Название</t>
  </si>
  <si>
    <t>период</t>
  </si>
  <si>
    <t>3.1. Самые успешные рекламные проекты (ROI, приток и конвертация клиентов)</t>
  </si>
  <si>
    <t>Причины успеха</t>
  </si>
  <si>
    <t>Кампания 1</t>
  </si>
  <si>
    <t>Кампания 2</t>
  </si>
  <si>
    <t>Кампания 3</t>
  </si>
  <si>
    <t>1. СВОДНЫЙ ФЛОУЧАРТ РЕКЛАМНЫХ АКТИВНОСТЕЙ НА ПЕРИОД (ПЛАН / ФАКТ)</t>
  </si>
  <si>
    <t xml:space="preserve">Был ли рост продаж, какая из рекламных активностей повлияла на рост? В среднем на скольк росли продажи?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</si>
</sst>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_р_у_б_._-;\-* #,##0\ _р_у_б_._-;_-* &quot;-&quot;\ _р_у_б_._-;_-@_-"/>
    <numFmt numFmtId="165" formatCode="_-* #,##0.00\ _р_у_б_._-;\-* #,##0.00\ _р_у_б_._-;_-* &quot;-&quot;??\ _р_у_б_._-;_-@_-"/>
    <numFmt numFmtId="166" formatCode="#,##0_ ;\-#,##0\ "/>
    <numFmt numFmtId="167" formatCode="_-* #,##0\ _р_у_б_._-;\-* #,##0\ _р_у_б_._-;_-* &quot;-&quot;??\ _р_у_б_._-;_-@_-"/>
    <numFmt numFmtId="168" formatCode="_-* #,##0\ _р_._-;\-* #,##0\ _р_._-;_-* &quot;-&quot;\ _р_._-;_-@_-"/>
    <numFmt numFmtId="169" formatCode="_-* #,##0.0\ _р_._-;\-* #,##0.0\ _р_._-;_-* &quot;-&quot;\ _р_.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Microsoft Sans Serif"/>
    </font>
    <font>
      <b/>
      <sz val="12"/>
      <color theme="1"/>
      <name val="Microsoft Sans Serif"/>
    </font>
    <font>
      <sz val="12"/>
      <color theme="0" tint="-0.14999847407452621"/>
      <name val="Microsoft Sans Serif"/>
    </font>
    <font>
      <u/>
      <sz val="12"/>
      <color theme="8" tint="-0.499984740745262"/>
      <name val="Microsoft Sans Serif"/>
    </font>
    <font>
      <b/>
      <sz val="12"/>
      <color theme="8" tint="-0.249977111117893"/>
      <name val="Microsoft Sans Serif"/>
    </font>
    <font>
      <b/>
      <sz val="12"/>
      <color theme="0"/>
      <name val="Microsoft Sans Serif"/>
    </font>
    <font>
      <b/>
      <sz val="12"/>
      <color theme="8" tint="-0.499984740745262"/>
      <name val="Microsoft Sans Serif"/>
    </font>
    <font>
      <i/>
      <sz val="12"/>
      <color theme="4" tint="-0.249977111117893"/>
      <name val="Microsoft Sans Serif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vertical="center"/>
    </xf>
    <xf numFmtId="0" fontId="4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9" fontId="5" fillId="7" borderId="1" xfId="2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0" fontId="7" fillId="0" borderId="0" xfId="199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vertical="center"/>
    </xf>
    <xf numFmtId="164" fontId="9" fillId="4" borderId="0" xfId="0" applyNumberFormat="1" applyFont="1" applyFill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/>
    </xf>
    <xf numFmtId="167" fontId="5" fillId="6" borderId="1" xfId="1" applyNumberFormat="1" applyFont="1" applyFill="1" applyBorder="1" applyAlignment="1">
      <alignment horizontal="center" vertical="center"/>
    </xf>
    <xf numFmtId="9" fontId="5" fillId="6" borderId="6" xfId="2" applyFont="1" applyFill="1" applyBorder="1" applyAlignment="1">
      <alignment horizontal="center" vertical="center"/>
    </xf>
    <xf numFmtId="167" fontId="5" fillId="6" borderId="6" xfId="1" applyNumberFormat="1" applyFont="1" applyFill="1" applyBorder="1" applyAlignment="1">
      <alignment vertical="center"/>
    </xf>
    <xf numFmtId="9" fontId="5" fillId="6" borderId="6" xfId="2" applyFont="1" applyFill="1" applyBorder="1" applyAlignment="1">
      <alignment vertical="center"/>
    </xf>
    <xf numFmtId="167" fontId="5" fillId="6" borderId="1" xfId="1" applyNumberFormat="1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vertical="center"/>
    </xf>
    <xf numFmtId="9" fontId="4" fillId="9" borderId="1" xfId="2" applyFont="1" applyFill="1" applyBorder="1" applyAlignment="1">
      <alignment horizontal="center" vertical="center"/>
    </xf>
    <xf numFmtId="169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9" fontId="4" fillId="0" borderId="1" xfId="2" applyFont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9" fontId="4" fillId="10" borderId="1" xfId="2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9" fontId="4" fillId="0" borderId="1" xfId="2" applyFont="1" applyBorder="1"/>
    <xf numFmtId="0" fontId="4" fillId="7" borderId="6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/>
    </xf>
    <xf numFmtId="9" fontId="4" fillId="0" borderId="6" xfId="2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5" fillId="11" borderId="1" xfId="0" applyFont="1" applyFill="1" applyBorder="1"/>
    <xf numFmtId="9" fontId="5" fillId="11" borderId="1" xfId="2" applyFont="1" applyFill="1" applyBorder="1"/>
    <xf numFmtId="9" fontId="5" fillId="6" borderId="6" xfId="0" applyNumberFormat="1" applyFont="1" applyFill="1" applyBorder="1" applyAlignment="1">
      <alignment vertical="center"/>
    </xf>
  </cellXfs>
  <cellStyles count="20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/>
    <cellStyle name="Обычный" xfId="0" builtinId="0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Процентный" xfId="2" builtinId="5"/>
    <cellStyle name="Финансовый" xfId="1" builtinId="3"/>
  </cellStyles>
  <dxfs count="8"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Периоды!$A$29</c:f>
              <c:strCache>
                <c:ptCount val="1"/>
                <c:pt idx="0">
                  <c:v>Расходы, руб</c:v>
                </c:pt>
              </c:strCache>
            </c:strRef>
          </c:tx>
          <c:invertIfNegative val="0"/>
          <c:cat>
            <c:multiLvlStrRef>
              <c:f>Периоды!$B$26:$M$27</c:f>
              <c:multiLvlStrCache>
                <c:ptCount val="12"/>
                <c:lvl>
                  <c:pt idx="0">
                    <c:v>1 нед</c:v>
                  </c:pt>
                  <c:pt idx="1">
                    <c:v>2 нед</c:v>
                  </c:pt>
                  <c:pt idx="2">
                    <c:v>3 нед</c:v>
                  </c:pt>
                  <c:pt idx="3">
                    <c:v>4 нед</c:v>
                  </c:pt>
                  <c:pt idx="4">
                    <c:v>1 нед</c:v>
                  </c:pt>
                  <c:pt idx="5">
                    <c:v>2 нед</c:v>
                  </c:pt>
                  <c:pt idx="6">
                    <c:v>3 нед</c:v>
                  </c:pt>
                  <c:pt idx="7">
                    <c:v>4 нед</c:v>
                  </c:pt>
                  <c:pt idx="8">
                    <c:v>1 нед</c:v>
                  </c:pt>
                  <c:pt idx="9">
                    <c:v>2 нед</c:v>
                  </c:pt>
                  <c:pt idx="10">
                    <c:v>3 нед</c:v>
                  </c:pt>
                  <c:pt idx="11">
                    <c:v>4 нед</c:v>
                  </c:pt>
                </c:lvl>
                <c:lvl>
                  <c:pt idx="0">
                    <c:v>январь</c:v>
                  </c:pt>
                  <c:pt idx="4">
                    <c:v>февраль</c:v>
                  </c:pt>
                  <c:pt idx="8">
                    <c:v>март</c:v>
                  </c:pt>
                </c:lvl>
              </c:multiLvlStrCache>
            </c:multiLvlStrRef>
          </c:cat>
          <c:val>
            <c:numRef>
              <c:f>Периоды!$B$29:$M$29</c:f>
              <c:numCache>
                <c:formatCode>#,##0_ ;\-#,##0\ </c:formatCode>
                <c:ptCount val="12"/>
                <c:pt idx="0">
                  <c:v>500.0</c:v>
                </c:pt>
                <c:pt idx="1">
                  <c:v>200.0</c:v>
                </c:pt>
                <c:pt idx="2">
                  <c:v>200.0</c:v>
                </c:pt>
                <c:pt idx="3">
                  <c:v>0.0</c:v>
                </c:pt>
                <c:pt idx="4">
                  <c:v>100.0</c:v>
                </c:pt>
                <c:pt idx="5">
                  <c:v>100.0</c:v>
                </c:pt>
                <c:pt idx="6">
                  <c:v>300.0</c:v>
                </c:pt>
                <c:pt idx="7">
                  <c:v>200.0</c:v>
                </c:pt>
                <c:pt idx="8">
                  <c:v>200.0</c:v>
                </c:pt>
                <c:pt idx="9">
                  <c:v>200.0</c:v>
                </c:pt>
                <c:pt idx="10">
                  <c:v>100.0</c:v>
                </c:pt>
                <c:pt idx="11">
                  <c:v>100.0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89968624"/>
        <c:axId val="-492348080"/>
      </c:barChart>
      <c:lineChart>
        <c:grouping val="standard"/>
        <c:varyColors val="0"/>
        <c:ser>
          <c:idx val="0"/>
          <c:order val="0"/>
          <c:tx>
            <c:strRef>
              <c:f>Периоды!$A$28</c:f>
              <c:strCache>
                <c:ptCount val="1"/>
                <c:pt idx="0">
                  <c:v>Продажи, руб</c:v>
                </c:pt>
              </c:strCache>
            </c:strRef>
          </c:tx>
          <c:cat>
            <c:multiLvlStrRef>
              <c:f>Периоды!$B$26:$M$27</c:f>
              <c:multiLvlStrCache>
                <c:ptCount val="12"/>
                <c:lvl>
                  <c:pt idx="0">
                    <c:v>1 нед</c:v>
                  </c:pt>
                  <c:pt idx="1">
                    <c:v>2 нед</c:v>
                  </c:pt>
                  <c:pt idx="2">
                    <c:v>3 нед</c:v>
                  </c:pt>
                  <c:pt idx="3">
                    <c:v>4 нед</c:v>
                  </c:pt>
                  <c:pt idx="4">
                    <c:v>1 нед</c:v>
                  </c:pt>
                  <c:pt idx="5">
                    <c:v>2 нед</c:v>
                  </c:pt>
                  <c:pt idx="6">
                    <c:v>3 нед</c:v>
                  </c:pt>
                  <c:pt idx="7">
                    <c:v>4 нед</c:v>
                  </c:pt>
                  <c:pt idx="8">
                    <c:v>1 нед</c:v>
                  </c:pt>
                  <c:pt idx="9">
                    <c:v>2 нед</c:v>
                  </c:pt>
                  <c:pt idx="10">
                    <c:v>3 нед</c:v>
                  </c:pt>
                  <c:pt idx="11">
                    <c:v>4 нед</c:v>
                  </c:pt>
                </c:lvl>
                <c:lvl>
                  <c:pt idx="0">
                    <c:v>январь</c:v>
                  </c:pt>
                  <c:pt idx="4">
                    <c:v>февраль</c:v>
                  </c:pt>
                  <c:pt idx="8">
                    <c:v>март</c:v>
                  </c:pt>
                </c:lvl>
              </c:multiLvlStrCache>
            </c:multiLvlStrRef>
          </c:cat>
          <c:val>
            <c:numRef>
              <c:f>Периоды!$B$28:$M$28</c:f>
              <c:numCache>
                <c:formatCode>General</c:formatCode>
                <c:ptCount val="12"/>
                <c:pt idx="0">
                  <c:v>300.0</c:v>
                </c:pt>
                <c:pt idx="1">
                  <c:v>400.0</c:v>
                </c:pt>
                <c:pt idx="2">
                  <c:v>500.0</c:v>
                </c:pt>
                <c:pt idx="3">
                  <c:v>500.0</c:v>
                </c:pt>
                <c:pt idx="4">
                  <c:v>400.0</c:v>
                </c:pt>
                <c:pt idx="5">
                  <c:v>600.0</c:v>
                </c:pt>
                <c:pt idx="6">
                  <c:v>500.0</c:v>
                </c:pt>
                <c:pt idx="7">
                  <c:v>600.0</c:v>
                </c:pt>
                <c:pt idx="8">
                  <c:v>300.0</c:v>
                </c:pt>
                <c:pt idx="9">
                  <c:v>400.0</c:v>
                </c:pt>
                <c:pt idx="10">
                  <c:v>400.0</c:v>
                </c:pt>
                <c:pt idx="11">
                  <c:v>400.0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9968624"/>
        <c:axId val="-492348080"/>
      </c:lineChart>
      <c:catAx>
        <c:axId val="-88996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492348080"/>
        <c:crosses val="autoZero"/>
        <c:auto val="1"/>
        <c:lblAlgn val="ctr"/>
        <c:lblOffset val="100"/>
        <c:noMultiLvlLbl val="0"/>
      </c:catAx>
      <c:valAx>
        <c:axId val="-492348080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crossAx val="-889968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29</xdr:row>
      <xdr:rowOff>139700</xdr:rowOff>
    </xdr:from>
    <xdr:to>
      <xdr:col>13</xdr:col>
      <xdr:colOff>927100</xdr:colOff>
      <xdr:row>44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770</xdr:colOff>
      <xdr:row>5</xdr:row>
      <xdr:rowOff>190500</xdr:rowOff>
    </xdr:to>
    <xdr:pic>
      <xdr:nvPicPr>
        <xdr:cNvPr id="4" name="Изображение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4070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12700</xdr:colOff>
      <xdr:row>5</xdr:row>
      <xdr:rowOff>169878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5200" cy="1185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62"/>
  <sheetViews>
    <sheetView tabSelected="1" topLeftCell="A50" workbookViewId="0">
      <selection sqref="A1:XFD1"/>
    </sheetView>
  </sheetViews>
  <sheetFormatPr baseColWidth="10" defaultRowHeight="16" x14ac:dyDescent="0.2"/>
  <cols>
    <col min="1" max="1" width="29.83203125" style="1" customWidth="1"/>
    <col min="2" max="13" width="5.83203125" style="1" bestFit="1" customWidth="1"/>
    <col min="14" max="14" width="14.6640625" style="1" customWidth="1"/>
    <col min="15" max="15" width="14" style="1" customWidth="1"/>
    <col min="16" max="16" width="12.33203125" style="1" customWidth="1"/>
    <col min="17" max="17" width="13.6640625" style="1" customWidth="1"/>
    <col min="18" max="16384" width="10.83203125" style="1"/>
  </cols>
  <sheetData>
    <row r="5" spans="1:19" x14ac:dyDescent="0.2"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9" x14ac:dyDescent="0.2"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9" x14ac:dyDescent="0.2">
      <c r="D7" s="42"/>
      <c r="E7" s="42"/>
      <c r="F7" s="42"/>
      <c r="G7" s="42"/>
      <c r="H7" s="42"/>
      <c r="I7" s="42"/>
      <c r="J7" s="42"/>
      <c r="K7" s="42"/>
      <c r="L7" s="42"/>
      <c r="M7" s="42"/>
    </row>
    <row r="9" spans="1:19" x14ac:dyDescent="0.2">
      <c r="A9" s="43" t="s">
        <v>0</v>
      </c>
    </row>
    <row r="10" spans="1:19" x14ac:dyDescent="0.2">
      <c r="A10" s="1" t="s">
        <v>2</v>
      </c>
    </row>
    <row r="11" spans="1:19" x14ac:dyDescent="0.2">
      <c r="A11" s="1" t="s">
        <v>3</v>
      </c>
    </row>
    <row r="12" spans="1:19" x14ac:dyDescent="0.2">
      <c r="A12" s="1" t="s">
        <v>1</v>
      </c>
    </row>
    <row r="14" spans="1:19" x14ac:dyDescent="0.2">
      <c r="A14" s="44" t="s">
        <v>77</v>
      </c>
    </row>
    <row r="16" spans="1:19" x14ac:dyDescent="0.2">
      <c r="A16" s="2" t="s">
        <v>12</v>
      </c>
      <c r="B16" s="3" t="s">
        <v>8</v>
      </c>
      <c r="C16" s="3"/>
      <c r="D16" s="3"/>
      <c r="E16" s="3"/>
      <c r="F16" s="3" t="s">
        <v>9</v>
      </c>
      <c r="G16" s="3"/>
      <c r="H16" s="3"/>
      <c r="I16" s="3"/>
      <c r="J16" s="3" t="s">
        <v>10</v>
      </c>
      <c r="K16" s="3"/>
      <c r="L16" s="3"/>
      <c r="M16" s="3"/>
      <c r="N16" s="4" t="s">
        <v>13</v>
      </c>
      <c r="O16" s="5" t="s">
        <v>14</v>
      </c>
      <c r="P16" s="6" t="s">
        <v>15</v>
      </c>
      <c r="Q16" s="7" t="s">
        <v>16</v>
      </c>
      <c r="R16" s="7"/>
      <c r="S16" s="7"/>
    </row>
    <row r="17" spans="1:19" x14ac:dyDescent="0.2">
      <c r="A17" s="8" t="s">
        <v>11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4</v>
      </c>
      <c r="K17" s="9" t="s">
        <v>5</v>
      </c>
      <c r="L17" s="9" t="s">
        <v>6</v>
      </c>
      <c r="M17" s="9" t="s">
        <v>7</v>
      </c>
      <c r="N17" s="10"/>
      <c r="O17" s="11"/>
      <c r="P17" s="6"/>
      <c r="Q17" s="7"/>
      <c r="R17" s="7"/>
      <c r="S17" s="7"/>
    </row>
    <row r="18" spans="1:19" x14ac:dyDescent="0.2">
      <c r="A18" s="12" t="s">
        <v>65</v>
      </c>
      <c r="B18" s="13">
        <v>500</v>
      </c>
      <c r="C18" s="13">
        <v>200</v>
      </c>
      <c r="D18" s="13">
        <v>200</v>
      </c>
      <c r="E18" s="13"/>
      <c r="F18" s="13"/>
      <c r="G18" s="13"/>
      <c r="H18" s="13"/>
      <c r="I18" s="13"/>
      <c r="J18" s="13"/>
      <c r="K18" s="13"/>
      <c r="L18" s="13"/>
      <c r="M18" s="13"/>
      <c r="N18" s="45">
        <f>SUM(B18:M18)</f>
        <v>900</v>
      </c>
      <c r="O18" s="46">
        <v>800</v>
      </c>
      <c r="P18" s="14">
        <f>O18/N18</f>
        <v>0.88888888888888884</v>
      </c>
      <c r="Q18" s="7"/>
      <c r="R18" s="7"/>
      <c r="S18" s="7"/>
    </row>
    <row r="19" spans="1:19" x14ac:dyDescent="0.2">
      <c r="A19" s="12" t="s">
        <v>66</v>
      </c>
      <c r="B19" s="13"/>
      <c r="C19" s="13"/>
      <c r="D19" s="13"/>
      <c r="E19" s="13"/>
      <c r="F19" s="13"/>
      <c r="G19" s="13"/>
      <c r="H19" s="13"/>
      <c r="I19" s="13"/>
      <c r="J19" s="13">
        <v>100</v>
      </c>
      <c r="K19" s="13">
        <v>100</v>
      </c>
      <c r="L19" s="13">
        <v>100</v>
      </c>
      <c r="M19" s="13">
        <v>100</v>
      </c>
      <c r="N19" s="45">
        <f>SUM(B19:M19)</f>
        <v>400</v>
      </c>
      <c r="O19" s="46">
        <v>300</v>
      </c>
      <c r="P19" s="14">
        <f t="shared" ref="P19:P22" si="0">O19/N19</f>
        <v>0.75</v>
      </c>
      <c r="Q19" s="7"/>
      <c r="R19" s="7"/>
      <c r="S19" s="7"/>
    </row>
    <row r="20" spans="1:19" x14ac:dyDescent="0.2">
      <c r="A20" s="12" t="s">
        <v>67</v>
      </c>
      <c r="B20" s="13"/>
      <c r="C20" s="13"/>
      <c r="D20" s="13"/>
      <c r="E20" s="13"/>
      <c r="F20" s="13">
        <v>100</v>
      </c>
      <c r="G20" s="13">
        <v>100</v>
      </c>
      <c r="H20" s="13">
        <v>300</v>
      </c>
      <c r="I20" s="13">
        <v>200</v>
      </c>
      <c r="J20" s="13"/>
      <c r="K20" s="13"/>
      <c r="L20" s="13"/>
      <c r="M20" s="13"/>
      <c r="N20" s="45">
        <f>SUM(B20:M20)</f>
        <v>700</v>
      </c>
      <c r="O20" s="46">
        <v>800</v>
      </c>
      <c r="P20" s="14">
        <f t="shared" si="0"/>
        <v>1.1428571428571428</v>
      </c>
      <c r="Q20" s="7"/>
      <c r="R20" s="7"/>
      <c r="S20" s="7"/>
    </row>
    <row r="21" spans="1:19" x14ac:dyDescent="0.2">
      <c r="A21" s="12" t="s">
        <v>68</v>
      </c>
      <c r="B21" s="13"/>
      <c r="C21" s="13"/>
      <c r="D21" s="13"/>
      <c r="E21" s="13"/>
      <c r="F21" s="13"/>
      <c r="G21" s="13"/>
      <c r="H21" s="13"/>
      <c r="I21" s="13"/>
      <c r="J21" s="13">
        <v>100</v>
      </c>
      <c r="K21" s="13">
        <v>100</v>
      </c>
      <c r="L21" s="13"/>
      <c r="M21" s="13"/>
      <c r="N21" s="45">
        <f>SUM(B21:M21)</f>
        <v>200</v>
      </c>
      <c r="O21" s="46">
        <v>180</v>
      </c>
      <c r="P21" s="14">
        <f t="shared" si="0"/>
        <v>0.9</v>
      </c>
      <c r="Q21" s="7"/>
      <c r="R21" s="7"/>
      <c r="S21" s="7"/>
    </row>
    <row r="22" spans="1:19" x14ac:dyDescent="0.2">
      <c r="B22" s="15">
        <f>SUM(B18:B21)</f>
        <v>500</v>
      </c>
      <c r="C22" s="15">
        <f t="shared" ref="C22:M22" si="1">SUM(C18:C21)</f>
        <v>200</v>
      </c>
      <c r="D22" s="15">
        <f t="shared" si="1"/>
        <v>200</v>
      </c>
      <c r="E22" s="15">
        <f t="shared" si="1"/>
        <v>0</v>
      </c>
      <c r="F22" s="15">
        <f t="shared" si="1"/>
        <v>100</v>
      </c>
      <c r="G22" s="15">
        <f t="shared" si="1"/>
        <v>100</v>
      </c>
      <c r="H22" s="15">
        <f t="shared" si="1"/>
        <v>300</v>
      </c>
      <c r="I22" s="15">
        <f t="shared" si="1"/>
        <v>200</v>
      </c>
      <c r="J22" s="15">
        <f t="shared" si="1"/>
        <v>200</v>
      </c>
      <c r="K22" s="15">
        <f t="shared" si="1"/>
        <v>200</v>
      </c>
      <c r="L22" s="15">
        <f t="shared" si="1"/>
        <v>100</v>
      </c>
      <c r="M22" s="15">
        <f t="shared" si="1"/>
        <v>100</v>
      </c>
      <c r="N22" s="47">
        <f>SUM(N18:N21)</f>
        <v>2200</v>
      </c>
      <c r="O22" s="48">
        <f>SUM(O18:O21)</f>
        <v>2080</v>
      </c>
      <c r="P22" s="14">
        <f t="shared" si="0"/>
        <v>0.94545454545454544</v>
      </c>
      <c r="Q22" s="7"/>
      <c r="R22" s="7"/>
      <c r="S22" s="7"/>
    </row>
    <row r="24" spans="1:19" x14ac:dyDescent="0.2">
      <c r="A24" s="44" t="s">
        <v>20</v>
      </c>
    </row>
    <row r="26" spans="1:19" ht="29" customHeight="1" x14ac:dyDescent="0.2">
      <c r="A26" s="16" t="s">
        <v>21</v>
      </c>
      <c r="B26" s="3" t="s">
        <v>8</v>
      </c>
      <c r="C26" s="3"/>
      <c r="D26" s="3"/>
      <c r="E26" s="3"/>
      <c r="F26" s="3" t="s">
        <v>9</v>
      </c>
      <c r="G26" s="3"/>
      <c r="H26" s="3"/>
      <c r="I26" s="3"/>
      <c r="J26" s="3" t="s">
        <v>10</v>
      </c>
      <c r="K26" s="3"/>
      <c r="L26" s="3"/>
      <c r="M26" s="3"/>
      <c r="N26" s="4" t="s">
        <v>19</v>
      </c>
      <c r="O26" s="17"/>
      <c r="P26" s="18" t="s">
        <v>78</v>
      </c>
      <c r="Q26" s="18"/>
    </row>
    <row r="27" spans="1:19" x14ac:dyDescent="0.2">
      <c r="A27" s="19"/>
      <c r="B27" s="20" t="s">
        <v>4</v>
      </c>
      <c r="C27" s="20" t="s">
        <v>5</v>
      </c>
      <c r="D27" s="20" t="s">
        <v>6</v>
      </c>
      <c r="E27" s="20" t="s">
        <v>7</v>
      </c>
      <c r="F27" s="20" t="s">
        <v>4</v>
      </c>
      <c r="G27" s="20" t="s">
        <v>5</v>
      </c>
      <c r="H27" s="20" t="s">
        <v>6</v>
      </c>
      <c r="I27" s="20" t="s">
        <v>7</v>
      </c>
      <c r="J27" s="20" t="s">
        <v>4</v>
      </c>
      <c r="K27" s="20" t="s">
        <v>5</v>
      </c>
      <c r="L27" s="20" t="s">
        <v>6</v>
      </c>
      <c r="M27" s="20" t="s">
        <v>7</v>
      </c>
      <c r="N27" s="10"/>
      <c r="O27" s="17"/>
      <c r="P27" s="18"/>
      <c r="Q27" s="18"/>
    </row>
    <row r="28" spans="1:19" x14ac:dyDescent="0.2">
      <c r="A28" s="12" t="s">
        <v>17</v>
      </c>
      <c r="B28" s="12">
        <v>300</v>
      </c>
      <c r="C28" s="12">
        <v>400</v>
      </c>
      <c r="D28" s="12">
        <v>500</v>
      </c>
      <c r="E28" s="12">
        <v>500</v>
      </c>
      <c r="F28" s="12">
        <v>400</v>
      </c>
      <c r="G28" s="12">
        <v>600</v>
      </c>
      <c r="H28" s="12">
        <v>500</v>
      </c>
      <c r="I28" s="12">
        <v>600</v>
      </c>
      <c r="J28" s="12">
        <v>300</v>
      </c>
      <c r="K28" s="12">
        <v>400</v>
      </c>
      <c r="L28" s="12">
        <v>400</v>
      </c>
      <c r="M28" s="12">
        <v>400</v>
      </c>
      <c r="N28" s="45">
        <f>SUM(B28:M28)</f>
        <v>5300</v>
      </c>
      <c r="P28" s="18"/>
      <c r="Q28" s="18"/>
    </row>
    <row r="29" spans="1:19" x14ac:dyDescent="0.2">
      <c r="A29" s="12" t="s">
        <v>18</v>
      </c>
      <c r="B29" s="13">
        <f>B22</f>
        <v>500</v>
      </c>
      <c r="C29" s="13">
        <f t="shared" ref="C29:M29" si="2">C22</f>
        <v>200</v>
      </c>
      <c r="D29" s="13">
        <f t="shared" si="2"/>
        <v>200</v>
      </c>
      <c r="E29" s="13">
        <f t="shared" si="2"/>
        <v>0</v>
      </c>
      <c r="F29" s="13">
        <f t="shared" si="2"/>
        <v>100</v>
      </c>
      <c r="G29" s="13">
        <f t="shared" si="2"/>
        <v>100</v>
      </c>
      <c r="H29" s="13">
        <f t="shared" si="2"/>
        <v>300</v>
      </c>
      <c r="I29" s="13">
        <f t="shared" si="2"/>
        <v>200</v>
      </c>
      <c r="J29" s="13">
        <f t="shared" si="2"/>
        <v>200</v>
      </c>
      <c r="K29" s="13">
        <f t="shared" si="2"/>
        <v>200</v>
      </c>
      <c r="L29" s="13">
        <f t="shared" si="2"/>
        <v>100</v>
      </c>
      <c r="M29" s="13">
        <f t="shared" si="2"/>
        <v>100</v>
      </c>
      <c r="N29" s="45">
        <f>SUM(B29:M29)</f>
        <v>2200</v>
      </c>
      <c r="P29" s="18"/>
      <c r="Q29" s="18"/>
    </row>
    <row r="30" spans="1:19" x14ac:dyDescent="0.2">
      <c r="P30" s="18"/>
      <c r="Q30" s="18"/>
    </row>
    <row r="31" spans="1:19" x14ac:dyDescent="0.2">
      <c r="P31" s="18"/>
      <c r="Q31" s="18"/>
    </row>
    <row r="32" spans="1:19" x14ac:dyDescent="0.2">
      <c r="P32" s="18"/>
      <c r="Q32" s="18"/>
    </row>
    <row r="33" spans="1:17" x14ac:dyDescent="0.2">
      <c r="P33" s="18"/>
      <c r="Q33" s="18"/>
    </row>
    <row r="34" spans="1:17" x14ac:dyDescent="0.2">
      <c r="P34" s="18"/>
      <c r="Q34" s="18"/>
    </row>
    <row r="35" spans="1:17" x14ac:dyDescent="0.2">
      <c r="P35" s="18"/>
      <c r="Q35" s="18"/>
    </row>
    <row r="36" spans="1:17" x14ac:dyDescent="0.2">
      <c r="P36" s="18"/>
      <c r="Q36" s="18"/>
    </row>
    <row r="37" spans="1:17" x14ac:dyDescent="0.2">
      <c r="P37" s="18"/>
      <c r="Q37" s="18"/>
    </row>
    <row r="38" spans="1:17" x14ac:dyDescent="0.2">
      <c r="P38" s="18"/>
      <c r="Q38" s="18"/>
    </row>
    <row r="39" spans="1:17" x14ac:dyDescent="0.2">
      <c r="P39" s="18"/>
      <c r="Q39" s="18"/>
    </row>
    <row r="40" spans="1:17" x14ac:dyDescent="0.2">
      <c r="P40" s="18"/>
      <c r="Q40" s="18"/>
    </row>
    <row r="41" spans="1:17" x14ac:dyDescent="0.2">
      <c r="P41" s="18"/>
      <c r="Q41" s="18"/>
    </row>
    <row r="42" spans="1:17" x14ac:dyDescent="0.2">
      <c r="P42" s="18"/>
      <c r="Q42" s="18"/>
    </row>
    <row r="43" spans="1:17" x14ac:dyDescent="0.2">
      <c r="P43" s="18"/>
      <c r="Q43" s="18"/>
    </row>
    <row r="44" spans="1:17" x14ac:dyDescent="0.2">
      <c r="P44" s="18"/>
      <c r="Q44" s="18"/>
    </row>
    <row r="46" spans="1:17" x14ac:dyDescent="0.2">
      <c r="A46" s="44" t="s">
        <v>22</v>
      </c>
    </row>
    <row r="48" spans="1:17" x14ac:dyDescent="0.2">
      <c r="A48" s="1" t="s">
        <v>34</v>
      </c>
    </row>
    <row r="49" spans="1:19" ht="34" customHeight="1" x14ac:dyDescent="0.2">
      <c r="A49" s="21" t="s">
        <v>35</v>
      </c>
      <c r="B49" s="22" t="s">
        <v>24</v>
      </c>
      <c r="C49" s="22"/>
      <c r="D49" s="22"/>
      <c r="E49" s="22" t="s">
        <v>25</v>
      </c>
      <c r="F49" s="22"/>
      <c r="G49" s="22"/>
      <c r="H49" s="22" t="s">
        <v>26</v>
      </c>
      <c r="I49" s="22"/>
      <c r="J49" s="22"/>
      <c r="K49" s="22" t="s">
        <v>28</v>
      </c>
      <c r="L49" s="22"/>
      <c r="M49" s="22"/>
      <c r="N49" s="23" t="s">
        <v>29</v>
      </c>
    </row>
    <row r="50" spans="1:19" x14ac:dyDescent="0.2">
      <c r="A50" s="12" t="s">
        <v>17</v>
      </c>
      <c r="B50" s="24">
        <v>1500</v>
      </c>
      <c r="C50" s="24"/>
      <c r="D50" s="24"/>
      <c r="E50" s="24">
        <v>5300</v>
      </c>
      <c r="F50" s="24"/>
      <c r="G50" s="24"/>
      <c r="H50" s="24">
        <v>4000</v>
      </c>
      <c r="I50" s="24"/>
      <c r="J50" s="24"/>
      <c r="K50" s="25">
        <f>E50/B50-1</f>
        <v>2.5333333333333332</v>
      </c>
      <c r="L50" s="25"/>
      <c r="M50" s="25"/>
      <c r="N50" s="26">
        <f>H50/B50-1</f>
        <v>1.6666666666666665</v>
      </c>
    </row>
    <row r="51" spans="1:19" x14ac:dyDescent="0.2">
      <c r="A51" s="12" t="s">
        <v>30</v>
      </c>
      <c r="B51" s="27">
        <v>0.5</v>
      </c>
      <c r="C51" s="24"/>
      <c r="D51" s="24"/>
      <c r="E51" s="27">
        <v>0.5</v>
      </c>
      <c r="F51" s="24"/>
      <c r="G51" s="24"/>
      <c r="H51" s="27">
        <v>0.5</v>
      </c>
      <c r="I51" s="24"/>
      <c r="J51" s="24"/>
      <c r="K51" s="27">
        <f>E51-B51</f>
        <v>0</v>
      </c>
      <c r="L51" s="24"/>
      <c r="M51" s="24"/>
      <c r="N51" s="26">
        <f>H51-B51</f>
        <v>0</v>
      </c>
    </row>
    <row r="52" spans="1:19" x14ac:dyDescent="0.2">
      <c r="A52" s="12" t="s">
        <v>27</v>
      </c>
      <c r="B52" s="24">
        <f>B50*B51</f>
        <v>750</v>
      </c>
      <c r="C52" s="24"/>
      <c r="D52" s="24"/>
      <c r="E52" s="24">
        <f>E50*E51</f>
        <v>2650</v>
      </c>
      <c r="F52" s="24"/>
      <c r="G52" s="24"/>
      <c r="H52" s="24">
        <f>H50*H51</f>
        <v>2000</v>
      </c>
      <c r="I52" s="24"/>
      <c r="J52" s="24"/>
      <c r="K52" s="25">
        <f>E52/B52-1</f>
        <v>2.5333333333333332</v>
      </c>
      <c r="L52" s="25"/>
      <c r="M52" s="25"/>
      <c r="N52" s="26">
        <f>H52/B52-1</f>
        <v>1.6666666666666665</v>
      </c>
    </row>
    <row r="53" spans="1:19" x14ac:dyDescent="0.2">
      <c r="A53" s="12" t="s">
        <v>23</v>
      </c>
      <c r="B53" s="24">
        <v>0</v>
      </c>
      <c r="C53" s="24"/>
      <c r="D53" s="24"/>
      <c r="E53" s="28">
        <f>O22</f>
        <v>2080</v>
      </c>
      <c r="F53" s="24"/>
      <c r="G53" s="24"/>
      <c r="H53" s="24">
        <v>0</v>
      </c>
      <c r="I53" s="24"/>
      <c r="J53" s="24"/>
      <c r="K53" s="29" t="e">
        <f>E53/B53-1</f>
        <v>#DIV/0!</v>
      </c>
      <c r="L53" s="29"/>
      <c r="M53" s="29"/>
      <c r="N53" s="30" t="e">
        <f>H53/B53-1</f>
        <v>#DIV/0!</v>
      </c>
    </row>
    <row r="54" spans="1:19" x14ac:dyDescent="0.2">
      <c r="A54" s="12" t="s">
        <v>57</v>
      </c>
      <c r="B54" s="24">
        <f>B52-B53</f>
        <v>750</v>
      </c>
      <c r="C54" s="24"/>
      <c r="D54" s="24"/>
      <c r="E54" s="24">
        <f>E52-E53</f>
        <v>570</v>
      </c>
      <c r="F54" s="24"/>
      <c r="G54" s="24"/>
      <c r="H54" s="24">
        <f>H52-H53</f>
        <v>2000</v>
      </c>
      <c r="I54" s="24"/>
      <c r="J54" s="24"/>
      <c r="K54" s="25">
        <f>E54/B54-1</f>
        <v>-0.24</v>
      </c>
      <c r="L54" s="25"/>
      <c r="M54" s="25"/>
      <c r="N54" s="26">
        <f>H54/B54-1</f>
        <v>1.6666666666666665</v>
      </c>
    </row>
    <row r="56" spans="1:19" x14ac:dyDescent="0.2">
      <c r="A56" s="1" t="s">
        <v>33</v>
      </c>
    </row>
    <row r="57" spans="1:19" ht="37" customHeight="1" x14ac:dyDescent="0.2">
      <c r="A57" s="31" t="s">
        <v>11</v>
      </c>
      <c r="B57" s="32" t="s">
        <v>31</v>
      </c>
      <c r="C57" s="32"/>
      <c r="D57" s="32"/>
      <c r="E57" s="32" t="s">
        <v>32</v>
      </c>
      <c r="F57" s="32"/>
      <c r="G57" s="32"/>
      <c r="H57" s="32" t="s">
        <v>36</v>
      </c>
      <c r="I57" s="32"/>
      <c r="J57" s="32"/>
      <c r="K57" s="32" t="s">
        <v>37</v>
      </c>
      <c r="L57" s="32"/>
      <c r="M57" s="32"/>
      <c r="N57" s="31" t="s">
        <v>38</v>
      </c>
      <c r="O57" s="33" t="s">
        <v>39</v>
      </c>
      <c r="P57" s="34" t="s">
        <v>41</v>
      </c>
      <c r="Q57" s="34" t="s">
        <v>40</v>
      </c>
      <c r="R57" s="34" t="s">
        <v>40</v>
      </c>
      <c r="S57" s="35" t="s">
        <v>42</v>
      </c>
    </row>
    <row r="58" spans="1:19" x14ac:dyDescent="0.2">
      <c r="A58" s="12" t="s">
        <v>65</v>
      </c>
      <c r="B58" s="28">
        <f>O18</f>
        <v>800</v>
      </c>
      <c r="C58" s="24"/>
      <c r="D58" s="24"/>
      <c r="E58" s="25">
        <f>B58/B62</f>
        <v>0.38461538461538464</v>
      </c>
      <c r="F58" s="25"/>
      <c r="G58" s="25"/>
      <c r="H58" s="24">
        <v>10</v>
      </c>
      <c r="I58" s="24"/>
      <c r="J58" s="24"/>
      <c r="K58" s="24">
        <v>7</v>
      </c>
      <c r="L58" s="24"/>
      <c r="M58" s="24"/>
      <c r="N58" s="36">
        <f>K58/H58</f>
        <v>0.7</v>
      </c>
      <c r="O58" s="37">
        <v>1200</v>
      </c>
      <c r="P58" s="38">
        <v>0.57999999999999996</v>
      </c>
      <c r="Q58" s="37">
        <f>O58*P58</f>
        <v>696</v>
      </c>
      <c r="R58" s="39">
        <f>Q58-B58</f>
        <v>-104</v>
      </c>
      <c r="S58" s="40">
        <f>R58/B58</f>
        <v>-0.13</v>
      </c>
    </row>
    <row r="59" spans="1:19" x14ac:dyDescent="0.2">
      <c r="A59" s="12" t="s">
        <v>66</v>
      </c>
      <c r="B59" s="28">
        <f t="shared" ref="B59:B61" si="3">O19</f>
        <v>300</v>
      </c>
      <c r="C59" s="24"/>
      <c r="D59" s="24"/>
      <c r="E59" s="25">
        <f>B59/B62</f>
        <v>0.14423076923076922</v>
      </c>
      <c r="F59" s="25"/>
      <c r="G59" s="25"/>
      <c r="H59" s="24">
        <v>20</v>
      </c>
      <c r="I59" s="24"/>
      <c r="J59" s="24"/>
      <c r="K59" s="24">
        <v>18</v>
      </c>
      <c r="L59" s="24"/>
      <c r="M59" s="24"/>
      <c r="N59" s="36">
        <f>K59/H59</f>
        <v>0.9</v>
      </c>
      <c r="O59" s="37">
        <v>1800</v>
      </c>
      <c r="P59" s="38">
        <v>0.5</v>
      </c>
      <c r="Q59" s="37">
        <f>O59*P59</f>
        <v>900</v>
      </c>
      <c r="R59" s="39">
        <f>Q59-B59</f>
        <v>600</v>
      </c>
      <c r="S59" s="40">
        <f>R59/B59</f>
        <v>2</v>
      </c>
    </row>
    <row r="60" spans="1:19" x14ac:dyDescent="0.2">
      <c r="A60" s="12" t="s">
        <v>67</v>
      </c>
      <c r="B60" s="28">
        <f t="shared" si="3"/>
        <v>800</v>
      </c>
      <c r="C60" s="24"/>
      <c r="D60" s="24"/>
      <c r="E60" s="25">
        <f>B60/B62</f>
        <v>0.38461538461538464</v>
      </c>
      <c r="F60" s="25"/>
      <c r="G60" s="25"/>
      <c r="H60" s="24">
        <v>5</v>
      </c>
      <c r="I60" s="24"/>
      <c r="J60" s="24"/>
      <c r="K60" s="24">
        <v>1</v>
      </c>
      <c r="L60" s="24"/>
      <c r="M60" s="24"/>
      <c r="N60" s="36">
        <f>K60/H60</f>
        <v>0.2</v>
      </c>
      <c r="O60" s="37">
        <v>300</v>
      </c>
      <c r="P60" s="38">
        <v>0.3</v>
      </c>
      <c r="Q60" s="37">
        <f>O60*P60</f>
        <v>90</v>
      </c>
      <c r="R60" s="39">
        <f>Q60-B60</f>
        <v>-710</v>
      </c>
      <c r="S60" s="40">
        <f>R60/B60</f>
        <v>-0.88749999999999996</v>
      </c>
    </row>
    <row r="61" spans="1:19" x14ac:dyDescent="0.2">
      <c r="A61" s="12" t="s">
        <v>68</v>
      </c>
      <c r="B61" s="28">
        <f t="shared" si="3"/>
        <v>180</v>
      </c>
      <c r="C61" s="24"/>
      <c r="D61" s="24"/>
      <c r="E61" s="25">
        <f>B61/B62</f>
        <v>8.6538461538461536E-2</v>
      </c>
      <c r="F61" s="25"/>
      <c r="G61" s="25"/>
      <c r="H61" s="24">
        <v>40</v>
      </c>
      <c r="I61" s="24"/>
      <c r="J61" s="24"/>
      <c r="K61" s="24">
        <v>22</v>
      </c>
      <c r="L61" s="24"/>
      <c r="M61" s="24"/>
      <c r="N61" s="36">
        <f>K61/H61</f>
        <v>0.55000000000000004</v>
      </c>
      <c r="O61" s="37">
        <v>900</v>
      </c>
      <c r="P61" s="38">
        <v>0.5</v>
      </c>
      <c r="Q61" s="37">
        <f>O61*P61</f>
        <v>450</v>
      </c>
      <c r="R61" s="39">
        <f>Q61-B61</f>
        <v>270</v>
      </c>
      <c r="S61" s="40">
        <f>R61/B61</f>
        <v>1.5</v>
      </c>
    </row>
    <row r="62" spans="1:19" x14ac:dyDescent="0.2">
      <c r="A62" s="31"/>
      <c r="B62" s="49">
        <f>SUM(B58:D61)</f>
        <v>2080</v>
      </c>
      <c r="C62" s="50"/>
      <c r="D62" s="50"/>
      <c r="E62" s="51">
        <f>SUM(E58:G61)</f>
        <v>1</v>
      </c>
      <c r="F62" s="50"/>
      <c r="G62" s="50"/>
      <c r="H62" s="52">
        <f>SUM(H58:J61)</f>
        <v>75</v>
      </c>
      <c r="I62" s="52"/>
      <c r="J62" s="52"/>
      <c r="K62" s="52">
        <f>SUM(K58:M61)</f>
        <v>48</v>
      </c>
      <c r="L62" s="52"/>
      <c r="M62" s="52"/>
      <c r="N62" s="53">
        <f>K62/H62</f>
        <v>0.64</v>
      </c>
      <c r="O62" s="54">
        <f>SUM(O58:O61)</f>
        <v>4200</v>
      </c>
      <c r="P62" s="55">
        <f>Q62/O62</f>
        <v>0.50857142857142856</v>
      </c>
      <c r="Q62" s="54">
        <f>SUM(Q58:Q61)</f>
        <v>2136</v>
      </c>
      <c r="R62" s="56">
        <f>SUM(R58:R61)</f>
        <v>56</v>
      </c>
      <c r="S62" s="41">
        <f>R62/B62</f>
        <v>2.6923076923076925E-2</v>
      </c>
    </row>
  </sheetData>
  <mergeCells count="68">
    <mergeCell ref="D5:M7"/>
    <mergeCell ref="B16:E16"/>
    <mergeCell ref="F16:I16"/>
    <mergeCell ref="J16:M16"/>
    <mergeCell ref="N16:N17"/>
    <mergeCell ref="H50:J50"/>
    <mergeCell ref="B26:E26"/>
    <mergeCell ref="F26:I26"/>
    <mergeCell ref="J26:M26"/>
    <mergeCell ref="N26:N27"/>
    <mergeCell ref="A26:A27"/>
    <mergeCell ref="P26:Q44"/>
    <mergeCell ref="B49:D49"/>
    <mergeCell ref="E49:G49"/>
    <mergeCell ref="H49:J49"/>
    <mergeCell ref="O26:O27"/>
    <mergeCell ref="E50:G50"/>
    <mergeCell ref="E53:G53"/>
    <mergeCell ref="E52:G52"/>
    <mergeCell ref="E54:G54"/>
    <mergeCell ref="B51:D51"/>
    <mergeCell ref="B50:D50"/>
    <mergeCell ref="E51:G51"/>
    <mergeCell ref="H51:J51"/>
    <mergeCell ref="K51:M51"/>
    <mergeCell ref="B57:D57"/>
    <mergeCell ref="E57:G57"/>
    <mergeCell ref="K57:M57"/>
    <mergeCell ref="H53:J53"/>
    <mergeCell ref="H52:J52"/>
    <mergeCell ref="H54:J54"/>
    <mergeCell ref="K53:M53"/>
    <mergeCell ref="K52:M52"/>
    <mergeCell ref="K54:M54"/>
    <mergeCell ref="B53:D53"/>
    <mergeCell ref="B52:D52"/>
    <mergeCell ref="B54:D54"/>
    <mergeCell ref="H59:J59"/>
    <mergeCell ref="H60:J60"/>
    <mergeCell ref="H61:J61"/>
    <mergeCell ref="H57:J57"/>
    <mergeCell ref="B62:D62"/>
    <mergeCell ref="E62:G62"/>
    <mergeCell ref="H62:J62"/>
    <mergeCell ref="B59:D59"/>
    <mergeCell ref="B60:D60"/>
    <mergeCell ref="B61:D61"/>
    <mergeCell ref="E58:G58"/>
    <mergeCell ref="E59:G59"/>
    <mergeCell ref="E60:G60"/>
    <mergeCell ref="E61:G61"/>
    <mergeCell ref="B58:D58"/>
    <mergeCell ref="H58:J58"/>
    <mergeCell ref="K59:M59"/>
    <mergeCell ref="K60:M60"/>
    <mergeCell ref="K61:M61"/>
    <mergeCell ref="K62:M62"/>
    <mergeCell ref="Q16:S17"/>
    <mergeCell ref="Q18:S18"/>
    <mergeCell ref="Q19:S19"/>
    <mergeCell ref="Q20:S20"/>
    <mergeCell ref="Q21:S21"/>
    <mergeCell ref="Q22:S22"/>
    <mergeCell ref="K58:M58"/>
    <mergeCell ref="K49:M49"/>
    <mergeCell ref="K50:M50"/>
    <mergeCell ref="O16:O17"/>
    <mergeCell ref="P16:P17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7"/>
  <sheetViews>
    <sheetView workbookViewId="0">
      <selection sqref="A1:XFD1"/>
    </sheetView>
  </sheetViews>
  <sheetFormatPr baseColWidth="10" defaultRowHeight="16" x14ac:dyDescent="0.2"/>
  <cols>
    <col min="1" max="1" width="29.1640625" style="57" customWidth="1"/>
    <col min="2" max="2" width="13.5" style="57" customWidth="1"/>
    <col min="3" max="3" width="12.1640625" style="57" customWidth="1"/>
    <col min="4" max="4" width="15.83203125" style="57" customWidth="1"/>
    <col min="5" max="5" width="14" style="57" customWidth="1"/>
    <col min="6" max="6" width="13.5" style="57" customWidth="1"/>
    <col min="7" max="7" width="12.6640625" style="57" customWidth="1"/>
    <col min="8" max="8" width="11" style="57" bestFit="1" customWidth="1"/>
    <col min="9" max="9" width="12.33203125" style="57" customWidth="1"/>
    <col min="10" max="10" width="11.6640625" style="57" bestFit="1" customWidth="1"/>
    <col min="11" max="11" width="11" style="57" bestFit="1" customWidth="1"/>
    <col min="12" max="16384" width="10.83203125" style="57"/>
  </cols>
  <sheetData>
    <row r="7" spans="1:6" x14ac:dyDescent="0.2">
      <c r="A7" s="79" t="s">
        <v>43</v>
      </c>
    </row>
    <row r="9" spans="1:6" x14ac:dyDescent="0.2">
      <c r="A9" s="58" t="s">
        <v>44</v>
      </c>
    </row>
    <row r="11" spans="1:6" ht="48" x14ac:dyDescent="0.2">
      <c r="A11" s="59" t="s">
        <v>45</v>
      </c>
      <c r="B11" s="80" t="s">
        <v>46</v>
      </c>
      <c r="C11" s="80"/>
      <c r="D11" s="81" t="s">
        <v>47</v>
      </c>
      <c r="E11" s="82" t="s">
        <v>48</v>
      </c>
      <c r="F11" s="83"/>
    </row>
    <row r="12" spans="1:6" x14ac:dyDescent="0.2">
      <c r="A12" s="59"/>
      <c r="B12" s="84" t="s">
        <v>49</v>
      </c>
      <c r="C12" s="84" t="s">
        <v>50</v>
      </c>
      <c r="D12" s="84" t="s">
        <v>50</v>
      </c>
      <c r="E12" s="85" t="s">
        <v>51</v>
      </c>
      <c r="F12" s="85" t="s">
        <v>52</v>
      </c>
    </row>
    <row r="13" spans="1:6" x14ac:dyDescent="0.2">
      <c r="A13" s="59"/>
      <c r="B13" s="84" t="s">
        <v>53</v>
      </c>
      <c r="C13" s="84" t="s">
        <v>53</v>
      </c>
      <c r="D13" s="84" t="s">
        <v>54</v>
      </c>
      <c r="E13" s="85"/>
      <c r="F13" s="85"/>
    </row>
    <row r="14" spans="1:6" x14ac:dyDescent="0.2">
      <c r="A14" s="12" t="s">
        <v>55</v>
      </c>
      <c r="B14" s="60">
        <v>450</v>
      </c>
      <c r="C14" s="60">
        <v>500</v>
      </c>
      <c r="D14" s="60">
        <v>420</v>
      </c>
      <c r="E14" s="61">
        <f t="shared" ref="E14:E18" si="0">C14/B14</f>
        <v>1.1111111111111112</v>
      </c>
      <c r="F14" s="61">
        <f>C14/D14-1</f>
        <v>0.19047619047619047</v>
      </c>
    </row>
    <row r="15" spans="1:6" x14ac:dyDescent="0.2">
      <c r="A15" s="12" t="s">
        <v>17</v>
      </c>
      <c r="B15" s="60">
        <v>6000</v>
      </c>
      <c r="C15" s="60">
        <v>7000</v>
      </c>
      <c r="D15" s="60">
        <v>5500</v>
      </c>
      <c r="E15" s="61">
        <f t="shared" si="0"/>
        <v>1.1666666666666667</v>
      </c>
      <c r="F15" s="61">
        <f>C15/D15-1</f>
        <v>0.27272727272727271</v>
      </c>
    </row>
    <row r="16" spans="1:6" x14ac:dyDescent="0.2">
      <c r="A16" s="12" t="s">
        <v>56</v>
      </c>
      <c r="B16" s="62">
        <f>B15/B14</f>
        <v>13.333333333333334</v>
      </c>
      <c r="C16" s="62">
        <f>C15/C14</f>
        <v>14</v>
      </c>
      <c r="D16" s="62">
        <f>D15/D14</f>
        <v>13.095238095238095</v>
      </c>
      <c r="E16" s="61">
        <f t="shared" si="0"/>
        <v>1.05</v>
      </c>
      <c r="F16" s="61">
        <f>C16/D16-1</f>
        <v>6.9090909090909092E-2</v>
      </c>
    </row>
    <row r="17" spans="1:6" x14ac:dyDescent="0.2">
      <c r="A17" s="12" t="s">
        <v>27</v>
      </c>
      <c r="B17" s="60">
        <v>3000</v>
      </c>
      <c r="C17" s="60">
        <v>3500</v>
      </c>
      <c r="D17" s="60">
        <v>2800</v>
      </c>
      <c r="E17" s="61">
        <f t="shared" si="0"/>
        <v>1.1666666666666667</v>
      </c>
      <c r="F17" s="61">
        <f>C17/D17-1</f>
        <v>0.25</v>
      </c>
    </row>
    <row r="18" spans="1:6" x14ac:dyDescent="0.2">
      <c r="A18" s="12" t="s">
        <v>41</v>
      </c>
      <c r="B18" s="63">
        <f>B17/B15</f>
        <v>0.5</v>
      </c>
      <c r="C18" s="63">
        <f>C17/C15</f>
        <v>0.5</v>
      </c>
      <c r="D18" s="63">
        <f>D17/D15</f>
        <v>0.50909090909090904</v>
      </c>
      <c r="E18" s="61">
        <f t="shared" si="0"/>
        <v>1</v>
      </c>
      <c r="F18" s="61">
        <f>C18-D18</f>
        <v>-9.0909090909090384E-3</v>
      </c>
    </row>
    <row r="19" spans="1:6" x14ac:dyDescent="0.2">
      <c r="A19" s="12" t="s">
        <v>23</v>
      </c>
      <c r="B19" s="60">
        <v>1500</v>
      </c>
      <c r="C19" s="60">
        <v>1600</v>
      </c>
      <c r="D19" s="60">
        <v>1000</v>
      </c>
      <c r="E19" s="61">
        <f>C19/B19</f>
        <v>1.0666666666666667</v>
      </c>
      <c r="F19" s="61">
        <f>C19/D19-1</f>
        <v>0.60000000000000009</v>
      </c>
    </row>
    <row r="20" spans="1:6" x14ac:dyDescent="0.2">
      <c r="A20" s="12" t="s">
        <v>57</v>
      </c>
      <c r="B20" s="60">
        <f>B17-B19</f>
        <v>1500</v>
      </c>
      <c r="C20" s="60">
        <f>C17-C19</f>
        <v>1900</v>
      </c>
      <c r="D20" s="60">
        <f>D17-D19</f>
        <v>1800</v>
      </c>
      <c r="E20" s="61">
        <f>C20/B20</f>
        <v>1.2666666666666666</v>
      </c>
      <c r="F20" s="61">
        <f>C20/D20-1</f>
        <v>5.555555555555558E-2</v>
      </c>
    </row>
    <row r="21" spans="1:6" x14ac:dyDescent="0.2">
      <c r="A21" s="12" t="s">
        <v>58</v>
      </c>
      <c r="B21" s="64">
        <f>B19/B15</f>
        <v>0.25</v>
      </c>
      <c r="C21" s="64">
        <f>C19/C15</f>
        <v>0.22857142857142856</v>
      </c>
      <c r="D21" s="64">
        <f>D19/D15</f>
        <v>0.18181818181818182</v>
      </c>
      <c r="E21" s="61">
        <f>C21-B21</f>
        <v>-2.1428571428571436E-2</v>
      </c>
      <c r="F21" s="61">
        <f>C21-D21</f>
        <v>4.6753246753246741E-2</v>
      </c>
    </row>
    <row r="22" spans="1:6" x14ac:dyDescent="0.2">
      <c r="A22" s="65" t="s">
        <v>60</v>
      </c>
      <c r="B22" s="66">
        <v>0.35</v>
      </c>
      <c r="C22" s="66">
        <v>0.37</v>
      </c>
      <c r="D22" s="66">
        <v>0.33</v>
      </c>
      <c r="E22" s="61">
        <f>C22-B22</f>
        <v>2.0000000000000018E-2</v>
      </c>
      <c r="F22" s="61">
        <f>C22-D22</f>
        <v>3.999999999999998E-2</v>
      </c>
    </row>
    <row r="24" spans="1:6" x14ac:dyDescent="0.2">
      <c r="A24" s="58" t="s">
        <v>59</v>
      </c>
    </row>
    <row r="26" spans="1:6" ht="19" customHeight="1" x14ac:dyDescent="0.2">
      <c r="A26" s="67" t="s">
        <v>61</v>
      </c>
      <c r="B26" s="67" t="s">
        <v>62</v>
      </c>
      <c r="C26" s="67" t="s">
        <v>63</v>
      </c>
      <c r="D26" s="67" t="s">
        <v>64</v>
      </c>
      <c r="E26" s="22" t="s">
        <v>16</v>
      </c>
      <c r="F26" s="22"/>
    </row>
    <row r="27" spans="1:6" x14ac:dyDescent="0.2">
      <c r="A27" s="68" t="s">
        <v>65</v>
      </c>
      <c r="B27" s="68">
        <v>500</v>
      </c>
      <c r="C27" s="68">
        <v>600</v>
      </c>
      <c r="D27" s="69">
        <f>C27/B27</f>
        <v>1.2</v>
      </c>
      <c r="E27" s="70"/>
      <c r="F27" s="71"/>
    </row>
    <row r="28" spans="1:6" x14ac:dyDescent="0.2">
      <c r="A28" s="68" t="s">
        <v>66</v>
      </c>
      <c r="B28" s="68">
        <v>400</v>
      </c>
      <c r="C28" s="68">
        <v>200</v>
      </c>
      <c r="D28" s="69">
        <f>C28/B28</f>
        <v>0.5</v>
      </c>
      <c r="E28" s="70"/>
      <c r="F28" s="71"/>
    </row>
    <row r="29" spans="1:6" x14ac:dyDescent="0.2">
      <c r="A29" s="68" t="s">
        <v>67</v>
      </c>
      <c r="B29" s="68">
        <v>400</v>
      </c>
      <c r="C29" s="68">
        <v>450</v>
      </c>
      <c r="D29" s="69">
        <f>C29/B29</f>
        <v>1.125</v>
      </c>
      <c r="E29" s="70"/>
      <c r="F29" s="71"/>
    </row>
    <row r="30" spans="1:6" x14ac:dyDescent="0.2">
      <c r="A30" s="68" t="s">
        <v>68</v>
      </c>
      <c r="B30" s="68">
        <v>200</v>
      </c>
      <c r="C30" s="68">
        <v>350</v>
      </c>
      <c r="D30" s="69">
        <f>C30/B30</f>
        <v>1.75</v>
      </c>
      <c r="E30" s="70"/>
      <c r="F30" s="71"/>
    </row>
    <row r="31" spans="1:6" x14ac:dyDescent="0.2">
      <c r="A31" s="86" t="s">
        <v>19</v>
      </c>
      <c r="B31" s="86">
        <f>SUM(B27:B30)</f>
        <v>1500</v>
      </c>
      <c r="C31" s="86">
        <f>SUM(C27:C30)</f>
        <v>1600</v>
      </c>
      <c r="D31" s="87">
        <f>C31/B31</f>
        <v>1.0666666666666667</v>
      </c>
      <c r="E31" s="70"/>
      <c r="F31" s="71"/>
    </row>
    <row r="33" spans="1:11" x14ac:dyDescent="0.2">
      <c r="A33" s="58" t="s">
        <v>69</v>
      </c>
    </row>
    <row r="35" spans="1:11" s="1" customFormat="1" ht="37" customHeight="1" x14ac:dyDescent="0.2">
      <c r="A35" s="31" t="s">
        <v>11</v>
      </c>
      <c r="B35" s="72" t="s">
        <v>31</v>
      </c>
      <c r="C35" s="72" t="s">
        <v>32</v>
      </c>
      <c r="D35" s="72" t="s">
        <v>36</v>
      </c>
      <c r="E35" s="72" t="s">
        <v>37</v>
      </c>
      <c r="F35" s="35" t="s">
        <v>38</v>
      </c>
      <c r="G35" s="35" t="s">
        <v>39</v>
      </c>
      <c r="H35" s="35" t="s">
        <v>41</v>
      </c>
      <c r="I35" s="35" t="s">
        <v>40</v>
      </c>
      <c r="J35" s="35" t="s">
        <v>40</v>
      </c>
      <c r="K35" s="35" t="s">
        <v>42</v>
      </c>
    </row>
    <row r="36" spans="1:11" s="1" customFormat="1" x14ac:dyDescent="0.2">
      <c r="A36" s="68" t="s">
        <v>65</v>
      </c>
      <c r="B36" s="73">
        <f>C27</f>
        <v>600</v>
      </c>
      <c r="C36" s="74">
        <f>B36/B40</f>
        <v>0.375</v>
      </c>
      <c r="D36" s="75">
        <v>10</v>
      </c>
      <c r="E36" s="75">
        <v>7</v>
      </c>
      <c r="F36" s="36">
        <f>E36/D36</f>
        <v>0.7</v>
      </c>
      <c r="G36" s="37">
        <v>1200</v>
      </c>
      <c r="H36" s="38">
        <v>0.57999999999999996</v>
      </c>
      <c r="I36" s="37">
        <f>G36*H36</f>
        <v>696</v>
      </c>
      <c r="J36" s="39">
        <f>I36-B36</f>
        <v>96</v>
      </c>
      <c r="K36" s="40">
        <f>J36/B36</f>
        <v>0.16</v>
      </c>
    </row>
    <row r="37" spans="1:11" s="1" customFormat="1" x14ac:dyDescent="0.2">
      <c r="A37" s="68" t="s">
        <v>66</v>
      </c>
      <c r="B37" s="73">
        <f>C28</f>
        <v>200</v>
      </c>
      <c r="C37" s="74">
        <f>B37/B40</f>
        <v>0.125</v>
      </c>
      <c r="D37" s="75">
        <v>20</v>
      </c>
      <c r="E37" s="75">
        <v>18</v>
      </c>
      <c r="F37" s="36">
        <f>E37/D37</f>
        <v>0.9</v>
      </c>
      <c r="G37" s="37">
        <v>1800</v>
      </c>
      <c r="H37" s="38">
        <v>0.5</v>
      </c>
      <c r="I37" s="37">
        <f>G37*H37</f>
        <v>900</v>
      </c>
      <c r="J37" s="39">
        <f>I37-B37</f>
        <v>700</v>
      </c>
      <c r="K37" s="40">
        <f>J37/B37</f>
        <v>3.5</v>
      </c>
    </row>
    <row r="38" spans="1:11" s="1" customFormat="1" x14ac:dyDescent="0.2">
      <c r="A38" s="68" t="s">
        <v>67</v>
      </c>
      <c r="B38" s="73">
        <f>C29</f>
        <v>450</v>
      </c>
      <c r="C38" s="74">
        <f>B38/B40</f>
        <v>0.28125</v>
      </c>
      <c r="D38" s="75">
        <v>5</v>
      </c>
      <c r="E38" s="75">
        <v>1</v>
      </c>
      <c r="F38" s="36">
        <f>E38/D38</f>
        <v>0.2</v>
      </c>
      <c r="G38" s="37">
        <v>300</v>
      </c>
      <c r="H38" s="38">
        <v>0.3</v>
      </c>
      <c r="I38" s="37">
        <f>G38*H38</f>
        <v>90</v>
      </c>
      <c r="J38" s="39">
        <f>I38-B38</f>
        <v>-360</v>
      </c>
      <c r="K38" s="40">
        <f>J38/B38</f>
        <v>-0.8</v>
      </c>
    </row>
    <row r="39" spans="1:11" s="1" customFormat="1" x14ac:dyDescent="0.2">
      <c r="A39" s="68" t="s">
        <v>68</v>
      </c>
      <c r="B39" s="73">
        <f>C30</f>
        <v>350</v>
      </c>
      <c r="C39" s="74">
        <f>B39/B40</f>
        <v>0.21875</v>
      </c>
      <c r="D39" s="75">
        <v>40</v>
      </c>
      <c r="E39" s="75">
        <v>22</v>
      </c>
      <c r="F39" s="36">
        <f>E39/D39</f>
        <v>0.55000000000000004</v>
      </c>
      <c r="G39" s="37">
        <v>900</v>
      </c>
      <c r="H39" s="38">
        <v>0.5</v>
      </c>
      <c r="I39" s="37">
        <f>G39*H39</f>
        <v>450</v>
      </c>
      <c r="J39" s="39">
        <f>I39-B39</f>
        <v>100</v>
      </c>
      <c r="K39" s="40">
        <f>J39/B39</f>
        <v>0.2857142857142857</v>
      </c>
    </row>
    <row r="40" spans="1:11" s="1" customFormat="1" x14ac:dyDescent="0.2">
      <c r="A40" s="31"/>
      <c r="B40" s="46">
        <f>SUM(B36:B39)</f>
        <v>1600</v>
      </c>
      <c r="C40" s="88">
        <f>SUM(C36:C39)</f>
        <v>1</v>
      </c>
      <c r="D40" s="54">
        <f>SUM(D36:D39)</f>
        <v>75</v>
      </c>
      <c r="E40" s="54">
        <f>SUM(E36:E39)</f>
        <v>48</v>
      </c>
      <c r="F40" s="53">
        <f>E40/D40</f>
        <v>0.64</v>
      </c>
      <c r="G40" s="54">
        <f>SUM(G36:G39)</f>
        <v>4200</v>
      </c>
      <c r="H40" s="55">
        <f>I40/G40</f>
        <v>0.50857142857142856</v>
      </c>
      <c r="I40" s="54">
        <f>SUM(I36:I39)</f>
        <v>2136</v>
      </c>
      <c r="J40" s="56">
        <f>SUM(J36:J39)</f>
        <v>536</v>
      </c>
      <c r="K40" s="41">
        <f>J40/B40</f>
        <v>0.33500000000000002</v>
      </c>
    </row>
    <row r="42" spans="1:11" x14ac:dyDescent="0.2">
      <c r="A42" s="58" t="s">
        <v>72</v>
      </c>
    </row>
    <row r="44" spans="1:11" ht="32" x14ac:dyDescent="0.2">
      <c r="A44" s="31" t="s">
        <v>70</v>
      </c>
      <c r="B44" s="31" t="s">
        <v>71</v>
      </c>
      <c r="C44" s="72" t="s">
        <v>36</v>
      </c>
      <c r="D44" s="72" t="s">
        <v>37</v>
      </c>
      <c r="E44" s="35" t="s">
        <v>38</v>
      </c>
      <c r="F44" s="35" t="s">
        <v>42</v>
      </c>
      <c r="G44" s="7" t="s">
        <v>73</v>
      </c>
      <c r="H44" s="7"/>
      <c r="I44" s="7"/>
      <c r="J44" s="7"/>
      <c r="K44" s="7"/>
    </row>
    <row r="45" spans="1:11" x14ac:dyDescent="0.2">
      <c r="A45" s="68" t="s">
        <v>74</v>
      </c>
      <c r="B45" s="68"/>
      <c r="C45" s="68"/>
      <c r="D45" s="68"/>
      <c r="E45" s="68"/>
      <c r="F45" s="68"/>
      <c r="G45" s="76"/>
      <c r="H45" s="77"/>
      <c r="I45" s="77"/>
      <c r="J45" s="77"/>
      <c r="K45" s="78"/>
    </row>
    <row r="46" spans="1:11" x14ac:dyDescent="0.2">
      <c r="A46" s="68" t="s">
        <v>75</v>
      </c>
      <c r="B46" s="68"/>
      <c r="C46" s="68"/>
      <c r="D46" s="68"/>
      <c r="E46" s="68"/>
      <c r="F46" s="68"/>
      <c r="G46" s="76"/>
      <c r="H46" s="77"/>
      <c r="I46" s="77"/>
      <c r="J46" s="77"/>
      <c r="K46" s="78"/>
    </row>
    <row r="47" spans="1:11" x14ac:dyDescent="0.2">
      <c r="A47" s="68" t="s">
        <v>76</v>
      </c>
      <c r="B47" s="68"/>
      <c r="C47" s="68"/>
      <c r="D47" s="68"/>
      <c r="E47" s="68"/>
      <c r="F47" s="68"/>
      <c r="G47" s="76"/>
      <c r="H47" s="77"/>
      <c r="I47" s="77"/>
      <c r="J47" s="77"/>
      <c r="K47" s="78"/>
    </row>
  </sheetData>
  <mergeCells count="15">
    <mergeCell ref="E26:F26"/>
    <mergeCell ref="A11:A13"/>
    <mergeCell ref="B11:C11"/>
    <mergeCell ref="E11:F11"/>
    <mergeCell ref="E12:E13"/>
    <mergeCell ref="F12:F13"/>
    <mergeCell ref="G44:K44"/>
    <mergeCell ref="G45:K45"/>
    <mergeCell ref="G46:K46"/>
    <mergeCell ref="G47:K47"/>
    <mergeCell ref="E27:F27"/>
    <mergeCell ref="E28:F28"/>
    <mergeCell ref="E29:F29"/>
    <mergeCell ref="E30:F30"/>
    <mergeCell ref="E31:F31"/>
  </mergeCells>
  <conditionalFormatting sqref="F14:F2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E14:E20">
    <cfRule type="colorScale" priority="8">
      <colorScale>
        <cfvo type="min"/>
        <cfvo type="max"/>
        <color rgb="FFFFEF9C"/>
        <color rgb="FF63BE7B"/>
      </colorScale>
    </cfRule>
  </conditionalFormatting>
  <conditionalFormatting sqref="E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Периоды</vt:lpstr>
      <vt:lpstr>Годовой 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Пользователь Microsoft Office</cp:lastModifiedBy>
  <dcterms:created xsi:type="dcterms:W3CDTF">2014-08-18T09:19:17Z</dcterms:created>
  <dcterms:modified xsi:type="dcterms:W3CDTF">2016-08-24T20:25:38Z</dcterms:modified>
</cp:coreProperties>
</file>