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1280" yWindow="460" windowWidth="25040" windowHeight="17460" tabRatio="500"/>
  </bookViews>
  <sheets>
    <sheet name="для производственной компании" sheetId="1" r:id="rId1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E9" i="1"/>
  <c r="F9" i="1"/>
  <c r="F18" i="1"/>
  <c r="C11" i="1"/>
  <c r="D11" i="1"/>
  <c r="E11" i="1"/>
  <c r="F11" i="1"/>
  <c r="F10" i="1"/>
  <c r="F14" i="1"/>
  <c r="F13" i="1"/>
  <c r="E21" i="1"/>
  <c r="G21" i="1"/>
  <c r="E10" i="1"/>
  <c r="E13" i="1"/>
  <c r="E14" i="1"/>
  <c r="D10" i="1"/>
  <c r="D14" i="1"/>
  <c r="D13" i="1"/>
  <c r="C10" i="1"/>
  <c r="C14" i="1"/>
  <c r="C12" i="1"/>
  <c r="C49" i="1"/>
  <c r="C48" i="1"/>
  <c r="D48" i="1"/>
  <c r="C47" i="1"/>
  <c r="D47" i="1"/>
  <c r="C46" i="1"/>
  <c r="D46" i="1"/>
  <c r="E39" i="1"/>
  <c r="E38" i="1"/>
  <c r="E32" i="1"/>
  <c r="D28" i="1"/>
</calcChain>
</file>

<file path=xl/sharedStrings.xml><?xml version="1.0" encoding="utf-8"?>
<sst xmlns="http://schemas.openxmlformats.org/spreadsheetml/2006/main" count="92" uniqueCount="71">
  <si>
    <t>1. ТАБЛИЦА ДЛЯ РАСЧЕТА ЦЕНЫ ПРОДУКТА</t>
  </si>
  <si>
    <t>Показатель</t>
  </si>
  <si>
    <t>Расчет от рентабельности</t>
  </si>
  <si>
    <t>Расчет от конкурентов</t>
  </si>
  <si>
    <t>2.  РАСЧЕТ СЕБЕСТОИМОСТИ ПРОДУКТА</t>
  </si>
  <si>
    <t>Переменная себестоимость</t>
  </si>
  <si>
    <t>Общая сумма расходов в месяц</t>
  </si>
  <si>
    <t>1 вариант</t>
  </si>
  <si>
    <t>Целевой объем продаж</t>
  </si>
  <si>
    <t>Затраты компании на 1 ед. продукта</t>
  </si>
  <si>
    <t>руб</t>
  </si>
  <si>
    <t>шт</t>
  </si>
  <si>
    <t>Сумма постоянных затрат</t>
  </si>
  <si>
    <t>2 вариант</t>
  </si>
  <si>
    <t>3.  АНАЛИЗ КОНКУРЕНТОВ</t>
  </si>
  <si>
    <t>Конкурент 1</t>
  </si>
  <si>
    <t>Конкурент 2</t>
  </si>
  <si>
    <t>Конкурент 3</t>
  </si>
  <si>
    <t>Стратегия цены товара</t>
  </si>
  <si>
    <t>на 1 ценовой сегмент ниже</t>
  </si>
  <si>
    <t>Цена конкурентов, руб</t>
  </si>
  <si>
    <t>Коэф для расчета цены товара</t>
  </si>
  <si>
    <t>-</t>
  </si>
  <si>
    <t>вручную</t>
  </si>
  <si>
    <t>минимум на 20% выше</t>
  </si>
  <si>
    <t>минимум на 15% ниже</t>
  </si>
  <si>
    <t>300-500</t>
  </si>
  <si>
    <t>Расчетная цена товара, руб</t>
  </si>
  <si>
    <t>Идеальная цена по конкурентному анализу</t>
  </si>
  <si>
    <t>4.  АНАЛИЗ ВОСПРИНИМАЕМОЙ ЦЕННОСТИ</t>
  </si>
  <si>
    <t>ВЦ, руб</t>
  </si>
  <si>
    <t>РЦ, руб</t>
  </si>
  <si>
    <t>Разница между ВЦ и РЦ, %</t>
  </si>
  <si>
    <t>Товар компании</t>
  </si>
  <si>
    <t>Комментарии</t>
  </si>
  <si>
    <t>300 - 380 рублей</t>
  </si>
  <si>
    <t>Отпускная цена</t>
  </si>
  <si>
    <t>Коэф розничной наценки</t>
  </si>
  <si>
    <t>Рентабельность</t>
  </si>
  <si>
    <t>Цена для потребителя</t>
  </si>
  <si>
    <t>Прибыль с 1 ед товара</t>
  </si>
  <si>
    <t>%</t>
  </si>
  <si>
    <t>Себестоимость 1 единицы продукции - расчет смотреть в п2</t>
  </si>
  <si>
    <t>Себестоимость за 1 ед</t>
  </si>
  <si>
    <t>Отпускная цена за 1 ед</t>
  </si>
  <si>
    <t>Цена, по которой компания продает свой товар с производства</t>
  </si>
  <si>
    <t>НДС</t>
  </si>
  <si>
    <t>Наценка дилера</t>
  </si>
  <si>
    <t>Наценка магазина</t>
  </si>
  <si>
    <t>Итоговый коэф</t>
  </si>
  <si>
    <t>Пошлины</t>
  </si>
  <si>
    <t>Коэф для преобразования отпускной цены в розничную, рассчитывается как сумма всех наценок, которые проходит товар до момента достижения конечного покупателя (когда товар продается напрямую покупателю без посредников - коэф равен 1)</t>
  </si>
  <si>
    <t>Цена, по которой товар покупает конечный потребитель</t>
  </si>
  <si>
    <t>% прибыли от продажи товара, расчитвается от отпускной цены продукта</t>
  </si>
  <si>
    <t>абсолютное значение прибыли, которую получает компания при продажи 1 ед продукции</t>
  </si>
  <si>
    <t>РЦ 1</t>
  </si>
  <si>
    <t>РЦ 2</t>
  </si>
  <si>
    <t>РЦ 3</t>
  </si>
  <si>
    <t>Среднее по РЦ</t>
  </si>
  <si>
    <t>способ 1</t>
  </si>
  <si>
    <t>способ 2</t>
  </si>
  <si>
    <t>Расчет коэффицента умножением всех наценок и надбавок к отпускной цене продукта (до момента достижения покупателя)</t>
  </si>
  <si>
    <t>Расчет коэффициента путем сопоставления уже существующих розничных цен (РЦ) с их отгрузочными значениями</t>
  </si>
  <si>
    <t>Расчет себестоимости продукта по первому способу требует только знание общих затрат компании и объема продаж продукта</t>
  </si>
  <si>
    <t>Расчет себестоимости продукта сумированием переменных и постоянных затрат (более точный и подробный способ)</t>
  </si>
  <si>
    <t>Относительно каждого конкурента определяется стратегия ценового позиционирования товара, затем на основе существующих цен конкурентов рассчитывается коридор цен на товар, в рамках которого цена будет соответствовать конкурентной стратегии и будет идеальной для компании. Установленный коридор цен является верхней границей при установлении конечной цены.</t>
  </si>
  <si>
    <t>Для расчета воспринимаемой ценности продукта (ВЦ) проводиться сравнительное потребительское тестирование, в рамках которого определяется ВЦ основных конкурентов и нового товара. Зная розничные цены конкурентов, можно рассчитать существующую разницу между ВЦ и ценой продукта у конкурентных продуктов и установить для нового товара наиболее подходящую дельту, от которой расситать подходящую стоимость.</t>
  </si>
  <si>
    <t>Итоговая стоимость</t>
  </si>
  <si>
    <t>Расчет от потребителя (ВЦ)</t>
  </si>
  <si>
    <t>зеленым цветом выделены ячейки с формулами расчета</t>
  </si>
  <si>
    <r>
      <t>Расчет коэффициента наценки</t>
    </r>
    <r>
      <rPr>
        <b/>
        <sz val="12"/>
        <color rgb="FF0000FF"/>
        <rFont val="Microsoft Sans Serif"/>
      </rPr>
      <t xml:space="preserve"> </t>
    </r>
    <r>
      <rPr>
        <i/>
        <sz val="12"/>
        <color rgb="FF0000FF"/>
        <rFont val="Microsoft Sans Serif"/>
      </rPr>
      <t>(можно рассчитать одним из двух способов)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</si>
</sst>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у_б_._-;\-* #,##0.00\ _р_у_б_._-;_-* &quot;-&quot;??\ _р_у_б_._-;_-@_-"/>
    <numFmt numFmtId="165" formatCode="#,##0.00\ _р_у_б_."/>
    <numFmt numFmtId="166" formatCode="#,##0\ _р_у_б_."/>
    <numFmt numFmtId="167" formatCode="_-* #,##0\ _р_у_б_._-;\-* #,##0\ _р_у_б_._-;_-* &quot;-&quot;??\ _р_у_б_.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Microsoft Sans Serif"/>
    </font>
    <font>
      <u/>
      <sz val="16"/>
      <color theme="10"/>
      <name val="Microsoft Sans Serif"/>
    </font>
    <font>
      <sz val="16"/>
      <color theme="1"/>
      <name val="Microsoft Sans Serif"/>
    </font>
    <font>
      <sz val="12"/>
      <color theme="0"/>
      <name val="Microsoft Sans Serif"/>
    </font>
    <font>
      <i/>
      <sz val="12"/>
      <color rgb="FF0000FF"/>
      <name val="Microsoft Sans Serif"/>
    </font>
    <font>
      <b/>
      <sz val="12"/>
      <color theme="0"/>
      <name val="Microsoft Sans Serif"/>
    </font>
    <font>
      <b/>
      <sz val="12"/>
      <color theme="1"/>
      <name val="Microsoft Sans Serif"/>
    </font>
    <font>
      <b/>
      <sz val="12"/>
      <color rgb="FF0000FF"/>
      <name val="Microsoft Sans Serif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7" borderId="0" xfId="81" applyFont="1" applyFill="1" applyAlignment="1">
      <alignment horizontal="center" vertical="center" wrapText="1"/>
    </xf>
    <xf numFmtId="0" fontId="4" fillId="2" borderId="0" xfId="0" applyFont="1" applyFill="1"/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7" fontId="4" fillId="0" borderId="1" xfId="1" applyNumberFormat="1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</cellXfs>
  <cellStyles count="82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Процентный" xfId="2" builtinId="5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1092200</xdr:colOff>
      <xdr:row>4</xdr:row>
      <xdr:rowOff>12700</xdr:rowOff>
    </xdr:to>
    <xdr:pic>
      <xdr:nvPicPr>
        <xdr:cNvPr id="4" name="Изображение 3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9700" cy="149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9"/>
  <sheetViews>
    <sheetView tabSelected="1" workbookViewId="0">
      <selection activeCell="C3" sqref="C3"/>
    </sheetView>
  </sheetViews>
  <sheetFormatPr baseColWidth="10" defaultRowHeight="16" x14ac:dyDescent="0.2"/>
  <cols>
    <col min="1" max="1" width="20.83203125" style="1" customWidth="1"/>
    <col min="2" max="2" width="14.5" style="1" customWidth="1"/>
    <col min="3" max="3" width="18.83203125" style="1" customWidth="1"/>
    <col min="4" max="4" width="19.6640625" style="1" customWidth="1"/>
    <col min="5" max="5" width="17.5" style="1" customWidth="1"/>
    <col min="6" max="6" width="18.6640625" style="1" customWidth="1"/>
    <col min="7" max="7" width="19.83203125" style="1" customWidth="1"/>
    <col min="8" max="8" width="11.1640625" style="1" customWidth="1"/>
    <col min="9" max="16384" width="10.83203125" style="1"/>
  </cols>
  <sheetData>
    <row r="3" spans="1:12" ht="69" customHeight="1" x14ac:dyDescent="0.2">
      <c r="D3" s="2"/>
      <c r="E3" s="2"/>
      <c r="F3" s="2"/>
      <c r="G3" s="2"/>
    </row>
    <row r="5" spans="1:12" x14ac:dyDescent="0.2">
      <c r="A5" s="3"/>
      <c r="B5" s="1" t="s">
        <v>69</v>
      </c>
    </row>
    <row r="6" spans="1:12" ht="20" x14ac:dyDescent="0.2">
      <c r="A6" s="4" t="s">
        <v>0</v>
      </c>
    </row>
    <row r="8" spans="1:12" ht="48" x14ac:dyDescent="0.2">
      <c r="A8" s="5" t="s">
        <v>1</v>
      </c>
      <c r="B8" s="5"/>
      <c r="C8" s="6" t="s">
        <v>2</v>
      </c>
      <c r="D8" s="6" t="s">
        <v>3</v>
      </c>
      <c r="E8" s="6" t="s">
        <v>68</v>
      </c>
      <c r="F8" s="7" t="s">
        <v>67</v>
      </c>
      <c r="G8" s="8" t="s">
        <v>34</v>
      </c>
      <c r="H8" s="8"/>
      <c r="I8" s="8"/>
      <c r="J8" s="8"/>
      <c r="K8" s="8"/>
      <c r="L8" s="8"/>
    </row>
    <row r="9" spans="1:12" ht="32" customHeight="1" x14ac:dyDescent="0.2">
      <c r="A9" s="9" t="s">
        <v>43</v>
      </c>
      <c r="B9" s="10" t="s">
        <v>10</v>
      </c>
      <c r="C9" s="10">
        <v>123</v>
      </c>
      <c r="D9" s="11">
        <f>C9</f>
        <v>123</v>
      </c>
      <c r="E9" s="11">
        <f>D9</f>
        <v>123</v>
      </c>
      <c r="F9" s="11">
        <f>E9</f>
        <v>123</v>
      </c>
      <c r="G9" s="12" t="s">
        <v>42</v>
      </c>
      <c r="H9" s="12"/>
      <c r="I9" s="12"/>
      <c r="J9" s="12"/>
      <c r="K9" s="12"/>
      <c r="L9" s="12"/>
    </row>
    <row r="10" spans="1:12" ht="35" customHeight="1" x14ac:dyDescent="0.2">
      <c r="A10" s="9" t="s">
        <v>44</v>
      </c>
      <c r="B10" s="10" t="s">
        <v>10</v>
      </c>
      <c r="C10" s="13">
        <f>C9/(1-C13)</f>
        <v>223.63636363636363</v>
      </c>
      <c r="D10" s="14">
        <f>D12/D11</f>
        <v>233.35789732252522</v>
      </c>
      <c r="E10" s="14">
        <f>E12/E11</f>
        <v>225.98870056497179</v>
      </c>
      <c r="F10" s="13">
        <f>F12/F11</f>
        <v>226.60280029476792</v>
      </c>
      <c r="G10" s="12" t="s">
        <v>45</v>
      </c>
      <c r="H10" s="12"/>
      <c r="I10" s="12"/>
      <c r="J10" s="12"/>
      <c r="K10" s="12"/>
      <c r="L10" s="12"/>
    </row>
    <row r="11" spans="1:12" ht="63" customHeight="1" x14ac:dyDescent="0.2">
      <c r="A11" s="9" t="s">
        <v>37</v>
      </c>
      <c r="B11" s="10" t="s">
        <v>22</v>
      </c>
      <c r="C11" s="15">
        <f>F18</f>
        <v>1.6283999999999996</v>
      </c>
      <c r="D11" s="16">
        <f>C11</f>
        <v>1.6283999999999996</v>
      </c>
      <c r="E11" s="16">
        <f>D11</f>
        <v>1.6283999999999996</v>
      </c>
      <c r="F11" s="16">
        <f>E11</f>
        <v>1.6283999999999996</v>
      </c>
      <c r="G11" s="12" t="s">
        <v>51</v>
      </c>
      <c r="H11" s="12"/>
      <c r="I11" s="12"/>
      <c r="J11" s="12"/>
      <c r="K11" s="12"/>
      <c r="L11" s="12"/>
    </row>
    <row r="12" spans="1:12" ht="27" customHeight="1" x14ac:dyDescent="0.2">
      <c r="A12" s="9" t="s">
        <v>39</v>
      </c>
      <c r="B12" s="10" t="s">
        <v>10</v>
      </c>
      <c r="C12" s="13">
        <f>C10*C11</f>
        <v>364.16945454545447</v>
      </c>
      <c r="D12" s="10">
        <v>380</v>
      </c>
      <c r="E12" s="10">
        <v>368</v>
      </c>
      <c r="F12" s="17">
        <v>369</v>
      </c>
      <c r="G12" s="18" t="s">
        <v>52</v>
      </c>
      <c r="H12" s="18"/>
      <c r="I12" s="18"/>
      <c r="J12" s="18"/>
      <c r="K12" s="18"/>
      <c r="L12" s="18"/>
    </row>
    <row r="13" spans="1:12" ht="23" customHeight="1" x14ac:dyDescent="0.2">
      <c r="A13" s="9" t="s">
        <v>38</v>
      </c>
      <c r="B13" s="10" t="s">
        <v>41</v>
      </c>
      <c r="C13" s="19">
        <v>0.45</v>
      </c>
      <c r="D13" s="20">
        <f>(D10-D9)/D10</f>
        <v>0.47291263157894747</v>
      </c>
      <c r="E13" s="20">
        <f>(E10-E9)/E10</f>
        <v>0.4557250000000001</v>
      </c>
      <c r="F13" s="20">
        <f>(F10-F9)/F10</f>
        <v>0.45720000000000011</v>
      </c>
      <c r="G13" s="18" t="s">
        <v>53</v>
      </c>
      <c r="H13" s="18"/>
      <c r="I13" s="18"/>
      <c r="J13" s="18"/>
      <c r="K13" s="18"/>
      <c r="L13" s="18"/>
    </row>
    <row r="14" spans="1:12" ht="29" customHeight="1" x14ac:dyDescent="0.2">
      <c r="A14" s="9" t="s">
        <v>40</v>
      </c>
      <c r="B14" s="10" t="s">
        <v>10</v>
      </c>
      <c r="C14" s="13">
        <f>C10-C9</f>
        <v>100.63636363636363</v>
      </c>
      <c r="D14" s="13">
        <f>D10-D9</f>
        <v>110.35789732252522</v>
      </c>
      <c r="E14" s="13">
        <f>E10-E9</f>
        <v>102.98870056497179</v>
      </c>
      <c r="F14" s="13">
        <f>F10-F9</f>
        <v>103.60280029476792</v>
      </c>
      <c r="G14" s="18" t="s">
        <v>54</v>
      </c>
      <c r="H14" s="18"/>
      <c r="I14" s="18"/>
      <c r="J14" s="18"/>
      <c r="K14" s="18"/>
      <c r="L14" s="18"/>
    </row>
    <row r="15" spans="1:12" s="24" customFormat="1" ht="34" customHeight="1" x14ac:dyDescent="0.2">
      <c r="A15" s="21"/>
      <c r="B15" s="21"/>
      <c r="C15" s="22"/>
      <c r="D15" s="22"/>
      <c r="E15" s="22"/>
      <c r="F15" s="23"/>
      <c r="G15" s="23"/>
      <c r="H15" s="23"/>
      <c r="I15" s="23"/>
      <c r="J15" s="23"/>
      <c r="K15" s="23"/>
    </row>
    <row r="16" spans="1:12" ht="27" customHeight="1" x14ac:dyDescent="0.2">
      <c r="A16" s="25" t="s">
        <v>70</v>
      </c>
      <c r="B16" s="26"/>
      <c r="C16" s="26"/>
      <c r="D16" s="26"/>
      <c r="E16" s="26"/>
    </row>
    <row r="17" spans="1:11" ht="33" customHeight="1" x14ac:dyDescent="0.2">
      <c r="A17" s="27" t="s">
        <v>59</v>
      </c>
      <c r="B17" s="10" t="s">
        <v>46</v>
      </c>
      <c r="C17" s="10" t="s">
        <v>47</v>
      </c>
      <c r="D17" s="10" t="s">
        <v>48</v>
      </c>
      <c r="E17" s="10" t="s">
        <v>50</v>
      </c>
      <c r="F17" s="10" t="s">
        <v>49</v>
      </c>
      <c r="G17" s="28" t="s">
        <v>34</v>
      </c>
      <c r="H17" s="28"/>
      <c r="I17" s="28"/>
      <c r="J17" s="28"/>
      <c r="K17" s="28"/>
    </row>
    <row r="18" spans="1:11" ht="41" customHeight="1" x14ac:dyDescent="0.2">
      <c r="A18" s="27"/>
      <c r="B18" s="29">
        <v>0.18</v>
      </c>
      <c r="C18" s="29">
        <v>0.15</v>
      </c>
      <c r="D18" s="29">
        <v>0.2</v>
      </c>
      <c r="E18" s="30">
        <v>0</v>
      </c>
      <c r="F18" s="31">
        <f>(1+B18)*(1+C18)*(1+D18)*(1+E18)</f>
        <v>1.6283999999999996</v>
      </c>
      <c r="G18" s="32" t="s">
        <v>61</v>
      </c>
      <c r="H18" s="33"/>
      <c r="I18" s="33"/>
      <c r="J18" s="33"/>
      <c r="K18" s="34"/>
    </row>
    <row r="19" spans="1:11" x14ac:dyDescent="0.2">
      <c r="A19" s="26"/>
      <c r="B19" s="26"/>
      <c r="C19" s="26"/>
      <c r="D19" s="26"/>
      <c r="E19" s="26"/>
    </row>
    <row r="20" spans="1:11" ht="33" customHeight="1" x14ac:dyDescent="0.2">
      <c r="A20" s="27" t="s">
        <v>60</v>
      </c>
      <c r="B20" s="10" t="s">
        <v>55</v>
      </c>
      <c r="C20" s="10" t="s">
        <v>56</v>
      </c>
      <c r="D20" s="10" t="s">
        <v>57</v>
      </c>
      <c r="E20" s="10" t="s">
        <v>58</v>
      </c>
      <c r="F20" s="10" t="s">
        <v>36</v>
      </c>
      <c r="G20" s="10" t="s">
        <v>49</v>
      </c>
      <c r="H20" s="18" t="s">
        <v>34</v>
      </c>
      <c r="I20" s="18"/>
      <c r="J20" s="18"/>
      <c r="K20" s="18"/>
    </row>
    <row r="21" spans="1:11" ht="52" customHeight="1" x14ac:dyDescent="0.2">
      <c r="A21" s="27"/>
      <c r="B21" s="35">
        <v>225</v>
      </c>
      <c r="C21" s="35">
        <v>234</v>
      </c>
      <c r="D21" s="35">
        <v>213</v>
      </c>
      <c r="E21" s="35">
        <f>AVERAGE(B21:D21)</f>
        <v>224</v>
      </c>
      <c r="F21" s="35">
        <v>137</v>
      </c>
      <c r="G21" s="31">
        <f>E21/F21</f>
        <v>1.635036496350365</v>
      </c>
      <c r="H21" s="32" t="s">
        <v>62</v>
      </c>
      <c r="I21" s="33"/>
      <c r="J21" s="33"/>
      <c r="K21" s="34"/>
    </row>
    <row r="22" spans="1:11" x14ac:dyDescent="0.2">
      <c r="A22" s="26"/>
      <c r="B22" s="26"/>
      <c r="C22" s="26"/>
      <c r="D22" s="26"/>
      <c r="E22" s="26"/>
    </row>
    <row r="24" spans="1:11" s="4" customFormat="1" ht="20" x14ac:dyDescent="0.2">
      <c r="A24" s="4" t="s">
        <v>4</v>
      </c>
    </row>
    <row r="26" spans="1:11" ht="45" customHeight="1" x14ac:dyDescent="0.2">
      <c r="A26" s="36" t="s">
        <v>7</v>
      </c>
      <c r="B26" s="37" t="s">
        <v>6</v>
      </c>
      <c r="C26" s="10" t="s">
        <v>8</v>
      </c>
      <c r="D26" s="10" t="s">
        <v>9</v>
      </c>
      <c r="E26" s="38" t="s">
        <v>34</v>
      </c>
      <c r="F26" s="38"/>
      <c r="G26" s="38"/>
      <c r="H26" s="38"/>
      <c r="I26" s="38"/>
      <c r="J26" s="38"/>
      <c r="K26" s="38"/>
    </row>
    <row r="27" spans="1:11" ht="16" customHeight="1" x14ac:dyDescent="0.2">
      <c r="A27" s="36"/>
      <c r="B27" s="37" t="s">
        <v>10</v>
      </c>
      <c r="C27" s="10" t="s">
        <v>11</v>
      </c>
      <c r="D27" s="10" t="s">
        <v>10</v>
      </c>
      <c r="E27" s="12" t="s">
        <v>63</v>
      </c>
      <c r="F27" s="12"/>
      <c r="G27" s="12"/>
      <c r="H27" s="12"/>
      <c r="I27" s="12"/>
      <c r="J27" s="12"/>
      <c r="K27" s="12"/>
    </row>
    <row r="28" spans="1:11" ht="22" customHeight="1" x14ac:dyDescent="0.2">
      <c r="A28" s="36"/>
      <c r="B28" s="39">
        <v>500000</v>
      </c>
      <c r="C28" s="39">
        <v>4067</v>
      </c>
      <c r="D28" s="40">
        <f>B28/C28</f>
        <v>122.94074256208508</v>
      </c>
      <c r="E28" s="12"/>
      <c r="F28" s="12"/>
      <c r="G28" s="12"/>
      <c r="H28" s="12"/>
      <c r="I28" s="12"/>
      <c r="J28" s="12"/>
      <c r="K28" s="12"/>
    </row>
    <row r="29" spans="1:11" s="24" customFormat="1" x14ac:dyDescent="0.2">
      <c r="A29" s="41"/>
      <c r="B29" s="42"/>
      <c r="C29" s="42"/>
      <c r="D29" s="42"/>
      <c r="E29" s="43"/>
      <c r="F29" s="43"/>
      <c r="G29" s="43"/>
      <c r="H29" s="43"/>
      <c r="I29" s="43"/>
      <c r="J29" s="43"/>
      <c r="K29" s="43"/>
    </row>
    <row r="30" spans="1:11" ht="47" customHeight="1" x14ac:dyDescent="0.2">
      <c r="A30" s="36" t="s">
        <v>13</v>
      </c>
      <c r="B30" s="10" t="s">
        <v>5</v>
      </c>
      <c r="C30" s="10" t="s">
        <v>12</v>
      </c>
      <c r="D30" s="10" t="s">
        <v>8</v>
      </c>
      <c r="E30" s="10" t="s">
        <v>9</v>
      </c>
      <c r="F30" s="44" t="s">
        <v>34</v>
      </c>
      <c r="G30" s="45"/>
      <c r="H30" s="45"/>
      <c r="I30" s="45"/>
      <c r="J30" s="45"/>
      <c r="K30" s="46"/>
    </row>
    <row r="31" spans="1:11" x14ac:dyDescent="0.2">
      <c r="A31" s="36"/>
      <c r="B31" s="37" t="s">
        <v>10</v>
      </c>
      <c r="C31" s="10" t="s">
        <v>10</v>
      </c>
      <c r="D31" s="10" t="s">
        <v>11</v>
      </c>
      <c r="E31" s="10" t="s">
        <v>10</v>
      </c>
      <c r="F31" s="47" t="s">
        <v>64</v>
      </c>
      <c r="G31" s="48"/>
      <c r="H31" s="48"/>
      <c r="I31" s="48"/>
      <c r="J31" s="48"/>
      <c r="K31" s="49"/>
    </row>
    <row r="32" spans="1:11" ht="21" customHeight="1" x14ac:dyDescent="0.2">
      <c r="A32" s="36"/>
      <c r="B32" s="39">
        <v>49</v>
      </c>
      <c r="C32" s="39">
        <v>300000</v>
      </c>
      <c r="D32" s="39">
        <v>4067</v>
      </c>
      <c r="E32" s="13">
        <f>(B32*D32+C32)/D32</f>
        <v>122.76444553725105</v>
      </c>
      <c r="F32" s="50"/>
      <c r="G32" s="51"/>
      <c r="H32" s="51"/>
      <c r="I32" s="51"/>
      <c r="J32" s="51"/>
      <c r="K32" s="52"/>
    </row>
    <row r="33" spans="1:1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4" customFormat="1" ht="20" x14ac:dyDescent="0.2">
      <c r="A35" s="4" t="s">
        <v>14</v>
      </c>
    </row>
    <row r="36" spans="1:11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49" customHeight="1" x14ac:dyDescent="0.2">
      <c r="A37" s="54"/>
      <c r="B37" s="10" t="s">
        <v>18</v>
      </c>
      <c r="C37" s="10" t="s">
        <v>21</v>
      </c>
      <c r="D37" s="10" t="s">
        <v>20</v>
      </c>
      <c r="E37" s="10" t="s">
        <v>27</v>
      </c>
      <c r="F37" s="10" t="s">
        <v>28</v>
      </c>
      <c r="G37" s="12" t="s">
        <v>34</v>
      </c>
      <c r="H37" s="12"/>
      <c r="I37" s="12"/>
      <c r="J37" s="12"/>
      <c r="K37" s="12"/>
    </row>
    <row r="38" spans="1:11" ht="34" customHeight="1" x14ac:dyDescent="0.2">
      <c r="A38" s="10" t="s">
        <v>15</v>
      </c>
      <c r="B38" s="55" t="s">
        <v>24</v>
      </c>
      <c r="C38" s="55">
        <v>1.2</v>
      </c>
      <c r="D38" s="55">
        <v>250</v>
      </c>
      <c r="E38" s="56">
        <f>D38*C38</f>
        <v>300</v>
      </c>
      <c r="F38" s="57" t="s">
        <v>35</v>
      </c>
      <c r="G38" s="47" t="s">
        <v>65</v>
      </c>
      <c r="H38" s="48"/>
      <c r="I38" s="48"/>
      <c r="J38" s="48"/>
      <c r="K38" s="49"/>
    </row>
    <row r="39" spans="1:11" ht="33" customHeight="1" x14ac:dyDescent="0.2">
      <c r="A39" s="10" t="s">
        <v>16</v>
      </c>
      <c r="B39" s="55" t="s">
        <v>25</v>
      </c>
      <c r="C39" s="55">
        <v>0.85</v>
      </c>
      <c r="D39" s="55">
        <v>450</v>
      </c>
      <c r="E39" s="58">
        <f>D39*C39</f>
        <v>382.5</v>
      </c>
      <c r="F39" s="57"/>
      <c r="G39" s="59"/>
      <c r="H39" s="60"/>
      <c r="I39" s="60"/>
      <c r="J39" s="60"/>
      <c r="K39" s="61"/>
    </row>
    <row r="40" spans="1:11" ht="46" customHeight="1" x14ac:dyDescent="0.2">
      <c r="A40" s="10" t="s">
        <v>17</v>
      </c>
      <c r="B40" s="55" t="s">
        <v>19</v>
      </c>
      <c r="C40" s="55" t="s">
        <v>23</v>
      </c>
      <c r="D40" s="55">
        <v>520</v>
      </c>
      <c r="E40" s="62" t="s">
        <v>26</v>
      </c>
      <c r="F40" s="57"/>
      <c r="G40" s="50"/>
      <c r="H40" s="51"/>
      <c r="I40" s="51"/>
      <c r="J40" s="51"/>
      <c r="K40" s="52"/>
    </row>
    <row r="43" spans="1:11" ht="20" x14ac:dyDescent="0.2">
      <c r="A43" s="4" t="s">
        <v>29</v>
      </c>
    </row>
    <row r="45" spans="1:11" ht="32" x14ac:dyDescent="0.2">
      <c r="A45" s="63"/>
      <c r="B45" s="64" t="s">
        <v>30</v>
      </c>
      <c r="C45" s="64" t="s">
        <v>31</v>
      </c>
      <c r="D45" s="64" t="s">
        <v>32</v>
      </c>
      <c r="E45" s="18" t="s">
        <v>34</v>
      </c>
      <c r="F45" s="18"/>
      <c r="G45" s="18"/>
      <c r="H45" s="18"/>
      <c r="I45" s="18"/>
      <c r="J45" s="18"/>
      <c r="K45" s="18"/>
    </row>
    <row r="46" spans="1:11" ht="31" customHeight="1" x14ac:dyDescent="0.2">
      <c r="A46" s="10" t="s">
        <v>15</v>
      </c>
      <c r="B46" s="65">
        <v>220</v>
      </c>
      <c r="C46" s="65">
        <f>D38</f>
        <v>250</v>
      </c>
      <c r="D46" s="66">
        <f>(B46-C46)/C46</f>
        <v>-0.12</v>
      </c>
      <c r="E46" s="47" t="s">
        <v>66</v>
      </c>
      <c r="F46" s="48"/>
      <c r="G46" s="48"/>
      <c r="H46" s="48"/>
      <c r="I46" s="48"/>
      <c r="J46" s="48"/>
      <c r="K46" s="49"/>
    </row>
    <row r="47" spans="1:11" ht="31" customHeight="1" x14ac:dyDescent="0.2">
      <c r="A47" s="10" t="s">
        <v>16</v>
      </c>
      <c r="B47" s="65">
        <v>480</v>
      </c>
      <c r="C47" s="65">
        <f>D39</f>
        <v>450</v>
      </c>
      <c r="D47" s="66">
        <f>(B47-C47)/C47</f>
        <v>6.6666666666666666E-2</v>
      </c>
      <c r="E47" s="59"/>
      <c r="F47" s="60"/>
      <c r="G47" s="60"/>
      <c r="H47" s="60"/>
      <c r="I47" s="60"/>
      <c r="J47" s="60"/>
      <c r="K47" s="61"/>
    </row>
    <row r="48" spans="1:11" ht="31" customHeight="1" x14ac:dyDescent="0.2">
      <c r="A48" s="10" t="s">
        <v>17</v>
      </c>
      <c r="B48" s="65">
        <v>560</v>
      </c>
      <c r="C48" s="65">
        <f>D40</f>
        <v>520</v>
      </c>
      <c r="D48" s="66">
        <f>(B48-C48)/C48</f>
        <v>7.6923076923076927E-2</v>
      </c>
      <c r="E48" s="59"/>
      <c r="F48" s="60"/>
      <c r="G48" s="60"/>
      <c r="H48" s="60"/>
      <c r="I48" s="60"/>
      <c r="J48" s="60"/>
      <c r="K48" s="61"/>
    </row>
    <row r="49" spans="1:11" ht="31" customHeight="1" x14ac:dyDescent="0.2">
      <c r="A49" s="10" t="s">
        <v>33</v>
      </c>
      <c r="B49" s="65">
        <v>400</v>
      </c>
      <c r="C49" s="67">
        <f>B49*(1-D49)</f>
        <v>368</v>
      </c>
      <c r="D49" s="68">
        <v>0.08</v>
      </c>
      <c r="E49" s="50"/>
      <c r="F49" s="51"/>
      <c r="G49" s="51"/>
      <c r="H49" s="51"/>
      <c r="I49" s="51"/>
      <c r="J49" s="51"/>
      <c r="K49" s="52"/>
    </row>
  </sheetData>
  <mergeCells count="26">
    <mergeCell ref="D3:G3"/>
    <mergeCell ref="A8:B8"/>
    <mergeCell ref="G17:K17"/>
    <mergeCell ref="G18:K18"/>
    <mergeCell ref="H20:K20"/>
    <mergeCell ref="G10:L10"/>
    <mergeCell ref="G11:L11"/>
    <mergeCell ref="G12:L12"/>
    <mergeCell ref="G13:L13"/>
    <mergeCell ref="G14:L14"/>
    <mergeCell ref="E45:K45"/>
    <mergeCell ref="E46:K49"/>
    <mergeCell ref="A20:A21"/>
    <mergeCell ref="A17:A18"/>
    <mergeCell ref="G8:L8"/>
    <mergeCell ref="G9:L9"/>
    <mergeCell ref="H21:K21"/>
    <mergeCell ref="A26:A28"/>
    <mergeCell ref="A30:A32"/>
    <mergeCell ref="F38:F40"/>
    <mergeCell ref="E26:K26"/>
    <mergeCell ref="E27:K28"/>
    <mergeCell ref="F30:K30"/>
    <mergeCell ref="F31:K32"/>
    <mergeCell ref="G37:K37"/>
    <mergeCell ref="G38:K40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производственной компании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Пользователь Microsoft Office</cp:lastModifiedBy>
  <dcterms:created xsi:type="dcterms:W3CDTF">2014-03-01T06:32:41Z</dcterms:created>
  <dcterms:modified xsi:type="dcterms:W3CDTF">2016-08-24T16:23:31Z</dcterms:modified>
</cp:coreProperties>
</file>