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derkach/Desktop/Шаблоны/Маркетинговый анализ и стратегия/"/>
    </mc:Choice>
  </mc:AlternateContent>
  <bookViews>
    <workbookView xWindow="120" yWindow="460" windowWidth="25580" windowHeight="16080" activeTab="2"/>
  </bookViews>
  <sheets>
    <sheet name="Зал" sheetId="1" r:id="rId1"/>
    <sheet name="Данные" sheetId="2" r:id="rId2"/>
    <sheet name="Инструкция" sheetId="3" r:id="rId3"/>
  </sheets>
  <definedNames>
    <definedName name="_xlnm._FilterDatabase" localSheetId="1" hidden="1">Данные!$A$7:$C$192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" i="1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8" i="2"/>
  <c r="AR51" i="1"/>
  <c r="AP51" i="1"/>
  <c r="AN51" i="1"/>
  <c r="AL51" i="1"/>
  <c r="AB51" i="1"/>
  <c r="Z51" i="1"/>
  <c r="X51" i="1"/>
  <c r="V51" i="1"/>
  <c r="T51" i="1"/>
  <c r="R51" i="1"/>
  <c r="P51" i="1"/>
  <c r="N51" i="1"/>
  <c r="L51" i="1"/>
  <c r="J51" i="1"/>
  <c r="H51" i="1"/>
  <c r="F51" i="1"/>
  <c r="AT49" i="1"/>
  <c r="E49" i="1"/>
  <c r="AT47" i="1"/>
  <c r="E47" i="1"/>
  <c r="AT45" i="1"/>
  <c r="V45" i="1"/>
  <c r="U45" i="1"/>
  <c r="N45" i="1"/>
  <c r="M45" i="1"/>
  <c r="E45" i="1"/>
  <c r="AT43" i="1"/>
  <c r="AL43" i="1"/>
  <c r="AK43" i="1"/>
  <c r="AD43" i="1"/>
  <c r="AC43" i="1"/>
  <c r="V43" i="1"/>
  <c r="U43" i="1"/>
  <c r="N43" i="1"/>
  <c r="M43" i="1"/>
  <c r="E43" i="1"/>
  <c r="AT41" i="1"/>
  <c r="AL41" i="1"/>
  <c r="AK41" i="1"/>
  <c r="AD41" i="1"/>
  <c r="AC41" i="1"/>
  <c r="V41" i="1"/>
  <c r="U41" i="1"/>
  <c r="N41" i="1"/>
  <c r="M41" i="1"/>
  <c r="E41" i="1"/>
  <c r="AT39" i="1"/>
  <c r="AL39" i="1"/>
  <c r="AK39" i="1"/>
  <c r="AD39" i="1"/>
  <c r="AC39" i="1"/>
  <c r="V39" i="1"/>
  <c r="U39" i="1"/>
  <c r="N39" i="1"/>
  <c r="M39" i="1"/>
  <c r="E39" i="1"/>
  <c r="AT37" i="1"/>
  <c r="AL37" i="1"/>
  <c r="AK37" i="1"/>
  <c r="AD37" i="1"/>
  <c r="AC37" i="1"/>
  <c r="V37" i="1"/>
  <c r="U37" i="1"/>
  <c r="N37" i="1"/>
  <c r="M37" i="1"/>
  <c r="E37" i="1"/>
  <c r="AT35" i="1"/>
  <c r="AL35" i="1"/>
  <c r="AK35" i="1"/>
  <c r="AD35" i="1"/>
  <c r="AC35" i="1"/>
  <c r="V35" i="1"/>
  <c r="U35" i="1"/>
  <c r="N35" i="1"/>
  <c r="M35" i="1"/>
  <c r="E35" i="1"/>
  <c r="AT33" i="1"/>
  <c r="AL33" i="1"/>
  <c r="AK33" i="1"/>
  <c r="AD33" i="1"/>
  <c r="AC33" i="1"/>
  <c r="V33" i="1"/>
  <c r="U33" i="1"/>
  <c r="N33" i="1"/>
  <c r="M33" i="1"/>
  <c r="E33" i="1"/>
  <c r="AT31" i="1"/>
  <c r="E31" i="1"/>
  <c r="AT29" i="1"/>
  <c r="E29" i="1"/>
  <c r="AT27" i="1"/>
  <c r="AL27" i="1"/>
  <c r="AK27" i="1"/>
  <c r="AD27" i="1"/>
  <c r="AC27" i="1"/>
  <c r="V27" i="1"/>
  <c r="U27" i="1"/>
  <c r="N27" i="1"/>
  <c r="M27" i="1"/>
  <c r="E27" i="1"/>
  <c r="AT25" i="1"/>
  <c r="AL25" i="1"/>
  <c r="AK25" i="1"/>
  <c r="AD25" i="1"/>
  <c r="AC25" i="1"/>
  <c r="V25" i="1"/>
  <c r="U25" i="1"/>
  <c r="N25" i="1"/>
  <c r="M25" i="1"/>
  <c r="E25" i="1"/>
  <c r="AT23" i="1"/>
  <c r="AL23" i="1"/>
  <c r="AK23" i="1"/>
  <c r="AD23" i="1"/>
  <c r="AC23" i="1"/>
  <c r="V23" i="1"/>
  <c r="U23" i="1"/>
  <c r="N23" i="1"/>
  <c r="M23" i="1"/>
  <c r="E23" i="1"/>
  <c r="AT21" i="1"/>
  <c r="AL21" i="1"/>
  <c r="AK21" i="1"/>
  <c r="AD21" i="1"/>
  <c r="AC21" i="1"/>
  <c r="V21" i="1"/>
  <c r="U21" i="1"/>
  <c r="N21" i="1"/>
  <c r="M21" i="1"/>
  <c r="E21" i="1"/>
  <c r="AT19" i="1"/>
  <c r="AL19" i="1"/>
  <c r="AK19" i="1"/>
  <c r="AD19" i="1"/>
  <c r="AC19" i="1"/>
  <c r="V19" i="1"/>
  <c r="U19" i="1"/>
  <c r="N19" i="1"/>
  <c r="M19" i="1"/>
  <c r="E19" i="1"/>
  <c r="AT17" i="1"/>
  <c r="AL17" i="1"/>
  <c r="AK17" i="1"/>
  <c r="AD17" i="1"/>
  <c r="AC17" i="1"/>
  <c r="V17" i="1"/>
  <c r="U17" i="1"/>
  <c r="N17" i="1"/>
  <c r="M17" i="1"/>
  <c r="E17" i="1"/>
  <c r="AT15" i="1"/>
  <c r="AL15" i="1"/>
  <c r="AK15" i="1"/>
  <c r="AD15" i="1"/>
  <c r="AC15" i="1"/>
  <c r="V15" i="1"/>
  <c r="U15" i="1"/>
  <c r="N15" i="1"/>
  <c r="M15" i="1"/>
  <c r="E15" i="1"/>
  <c r="AT13" i="1"/>
  <c r="E13" i="1"/>
  <c r="AT11" i="1"/>
  <c r="E11" i="1"/>
  <c r="AR10" i="1"/>
  <c r="AP10" i="1"/>
  <c r="AN10" i="1"/>
  <c r="AL10" i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F10" i="1"/>
  <c r="B192" i="2"/>
  <c r="C192" i="2"/>
  <c r="I61" i="1"/>
  <c r="I58" i="1"/>
  <c r="I57" i="1"/>
  <c r="I56" i="1"/>
  <c r="I59" i="1"/>
  <c r="I60" i="1"/>
  <c r="I62" i="1"/>
  <c r="L57" i="1"/>
  <c r="L59" i="1"/>
  <c r="L58" i="1"/>
  <c r="L56" i="1"/>
  <c r="L61" i="1"/>
  <c r="L60" i="1"/>
  <c r="L62" i="1"/>
</calcChain>
</file>

<file path=xl/sharedStrings.xml><?xml version="1.0" encoding="utf-8"?>
<sst xmlns="http://schemas.openxmlformats.org/spreadsheetml/2006/main" count="397" uniqueCount="212">
  <si>
    <t>0101</t>
  </si>
  <si>
    <t>0102</t>
  </si>
  <si>
    <t>0103</t>
  </si>
  <si>
    <t>0104</t>
  </si>
  <si>
    <t>0201</t>
  </si>
  <si>
    <t>0202</t>
  </si>
  <si>
    <t>0220</t>
  </si>
  <si>
    <t>0219</t>
  </si>
  <si>
    <t>0218</t>
  </si>
  <si>
    <t>0217</t>
  </si>
  <si>
    <t>0216</t>
  </si>
  <si>
    <t>0215</t>
  </si>
  <si>
    <t>0214</t>
  </si>
  <si>
    <t>0213</t>
  </si>
  <si>
    <t>0212</t>
  </si>
  <si>
    <t>0211</t>
  </si>
  <si>
    <t>0210</t>
  </si>
  <si>
    <t>0209</t>
  </si>
  <si>
    <t>0208</t>
  </si>
  <si>
    <t>0207</t>
  </si>
  <si>
    <t>0206</t>
  </si>
  <si>
    <t>0205</t>
  </si>
  <si>
    <t>0204</t>
  </si>
  <si>
    <t>0203</t>
  </si>
  <si>
    <t>0301</t>
  </si>
  <si>
    <t>0302</t>
  </si>
  <si>
    <t>0320</t>
  </si>
  <si>
    <t>0319</t>
  </si>
  <si>
    <t>0318</t>
  </si>
  <si>
    <t>0317</t>
  </si>
  <si>
    <t>0316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</si>
  <si>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</si>
  <si>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</si>
  <si>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</si>
  <si>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</si>
  <si>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</si>
  <si>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</si>
  <si>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</si>
  <si>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</si>
  <si>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</si>
  <si>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</si>
  <si>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0305</t>
  </si>
  <si>
    <t>0304</t>
  </si>
  <si>
    <t>0303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</si>
  <si>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</si>
  <si>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</si>
  <si>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</si>
  <si>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</si>
  <si>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</si>
  <si>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</si>
  <si>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</si>
  <si>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</si>
  <si>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</si>
  <si>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</si>
  <si>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</si>
  <si>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</si>
  <si>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</si>
  <si>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</si>
  <si>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</si>
  <si>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</si>
  <si>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</si>
  <si>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</si>
  <si>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</si>
  <si>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</si>
  <si>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</si>
  <si>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</si>
  <si>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</si>
  <si>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</si>
  <si>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</si>
  <si>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</si>
  <si>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</si>
  <si>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</si>
  <si>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</si>
  <si>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</si>
  <si>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</si>
  <si>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</si>
  <si>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0501</t>
  </si>
  <si>
    <t>0502</t>
  </si>
  <si>
    <t>0507</t>
  </si>
  <si>
    <t>0506</t>
  </si>
  <si>
    <t>0505</t>
  </si>
  <si>
    <t>0504</t>
  </si>
  <si>
    <t>0503</t>
  </si>
  <si>
    <t>0508</t>
  </si>
  <si>
    <t>0509</t>
  </si>
  <si>
    <t>0510</t>
  </si>
  <si>
    <t>0511</t>
  </si>
  <si>
    <t>0512</t>
  </si>
  <si>
    <t>0513</t>
  </si>
  <si>
    <t>0514</t>
  </si>
  <si>
    <t>0601</t>
  </si>
  <si>
    <t>0602</t>
  </si>
  <si>
    <t>0607</t>
  </si>
  <si>
    <t>0606</t>
  </si>
  <si>
    <t>0605</t>
  </si>
  <si>
    <t>0604</t>
  </si>
  <si>
    <t>0603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</si>
  <si>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</si>
  <si>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</si>
  <si>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</si>
  <si>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</si>
  <si>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</si>
  <si>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</si>
  <si>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</si>
  <si>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</si>
  <si>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</si>
  <si>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0707</t>
  </si>
  <si>
    <t>0706</t>
  </si>
  <si>
    <t>0705</t>
  </si>
  <si>
    <t>0704</t>
  </si>
  <si>
    <t>0703</t>
  </si>
  <si>
    <t>0708</t>
  </si>
  <si>
    <t>0709</t>
  </si>
  <si>
    <t>0710</t>
  </si>
  <si>
    <t>0711</t>
  </si>
  <si>
    <t>0712</t>
  </si>
  <si>
    <t>0713</t>
  </si>
  <si>
    <t>0714</t>
  </si>
  <si>
    <t>0801</t>
  </si>
  <si>
    <t>0802</t>
  </si>
  <si>
    <t>0807</t>
  </si>
  <si>
    <t>0806</t>
  </si>
  <si>
    <t>0805</t>
  </si>
  <si>
    <t>0804</t>
  </si>
  <si>
    <t>0803</t>
  </si>
  <si>
    <t>0808</t>
  </si>
  <si>
    <t>0809</t>
  </si>
  <si>
    <t>0810</t>
  </si>
  <si>
    <t>0811</t>
  </si>
  <si>
    <t>0812</t>
  </si>
  <si>
    <t>0813</t>
  </si>
  <si>
    <t>0814</t>
  </si>
  <si>
    <t>0901</t>
  </si>
  <si>
    <t>0902</t>
  </si>
  <si>
    <t>0907</t>
  </si>
  <si>
    <t>0906</t>
  </si>
  <si>
    <t>0905</t>
  </si>
  <si>
    <t>0904</t>
  </si>
  <si>
    <t>0903</t>
  </si>
  <si>
    <t>0908</t>
  </si>
  <si>
    <t>0909</t>
  </si>
  <si>
    <t>0910</t>
  </si>
  <si>
    <t>0911</t>
  </si>
  <si>
    <t>0912</t>
  </si>
  <si>
    <t>0913</t>
  </si>
  <si>
    <t>0914</t>
  </si>
  <si>
    <t>1001</t>
  </si>
  <si>
    <t>1002</t>
  </si>
  <si>
    <t>1007</t>
  </si>
  <si>
    <t>1006</t>
  </si>
  <si>
    <t>1005</t>
  </si>
  <si>
    <t>1004</t>
  </si>
  <si>
    <t>1003</t>
  </si>
  <si>
    <t>1008</t>
  </si>
  <si>
    <t>1009</t>
  </si>
  <si>
    <t>1010</t>
  </si>
  <si>
    <t>1011</t>
  </si>
  <si>
    <t>1012</t>
  </si>
  <si>
    <t>1013</t>
  </si>
  <si>
    <t>1014</t>
  </si>
  <si>
    <t>1101</t>
  </si>
  <si>
    <t>1102</t>
  </si>
  <si>
    <t>1106</t>
  </si>
  <si>
    <t>1105</t>
  </si>
  <si>
    <t>1104</t>
  </si>
  <si>
    <t>1103</t>
  </si>
  <si>
    <t>1107</t>
  </si>
  <si>
    <t>1108</t>
  </si>
  <si>
    <t>1109</t>
  </si>
  <si>
    <t>1110</t>
  </si>
  <si>
    <t>1111</t>
  </si>
  <si>
    <t>1112</t>
  </si>
  <si>
    <t>1201</t>
  </si>
  <si>
    <t>1202</t>
  </si>
  <si>
    <t>1206</t>
  </si>
  <si>
    <t>1205</t>
  </si>
  <si>
    <t>1204</t>
  </si>
  <si>
    <t>1203</t>
  </si>
  <si>
    <t>1207</t>
  </si>
  <si>
    <t>1208</t>
  </si>
  <si>
    <t>1209</t>
  </si>
  <si>
    <t>1210</t>
  </si>
  <si>
    <t>1211</t>
  </si>
  <si>
    <t>1212</t>
  </si>
  <si>
    <t>№ секции</t>
  </si>
  <si>
    <t>Выручка, руб.</t>
  </si>
  <si>
    <t>Изначально схематически прорисовывается расположение торговых стеллажей в точке продаж</t>
  </si>
  <si>
    <t>Как составить планограмму посекционной доходности торговой площади</t>
  </si>
  <si>
    <t>КАССА</t>
  </si>
  <si>
    <t>ИТОГО</t>
  </si>
  <si>
    <t>Все номера секций во всех листах книги Excel переводятся в текстовый формат ячеек. Это важный пункт, так как в другом формате велика вероятность сбоя в работе формул.</t>
  </si>
  <si>
    <t>Прописываем формулу ВПР в каждую ячейку, где необходимо понять доходность секции. Значение берется из вкладки Данные (2-ой столбец). Не забываем брать таблицу данных в $, так как при копировании исходный массив данных может слететь, выдав ошибку.</t>
  </si>
  <si>
    <t>Выбор секции для анализа</t>
  </si>
  <si>
    <t>доля</t>
  </si>
  <si>
    <t>500-150</t>
  </si>
  <si>
    <t>150-70</t>
  </si>
  <si>
    <t>70-25</t>
  </si>
  <si>
    <t>25-10</t>
  </si>
  <si>
    <t>10-0</t>
  </si>
  <si>
    <t>0</t>
  </si>
  <si>
    <t>Итого</t>
  </si>
  <si>
    <t>кол-во секц</t>
  </si>
  <si>
    <t>С помощью условного форматирования создаем заливку ячеек, учитывая нормативы доходности с метра торговой площади</t>
  </si>
  <si>
    <t>мин. норма доходности с метра</t>
  </si>
  <si>
    <t>Во вкладку "Данные" вносятся номера созданных секций в соответствии с пунктом 1 данной инструкции (кол-во и их нумерация).</t>
  </si>
  <si>
    <t>Откуда берется выручка? Каждый товар, расположенный на полке имеет адресную привязку именно к этой секции торговой точки. И в случае перемещения товара (например, смене выкладки) должна так же менять и адресная привязка. Привязка отражается в CRM системе компании, отслеживающей продажи. Т.е. прошла продажа, остаток товара списался с места выкладки. По окончанию отчетного периода выручка с каждой отдельной взятой позиции и с каждого отдельно взятого места суммируется и приводится в такой же вид, как во вкладке Данные.</t>
  </si>
  <si>
    <t>Цветовая заливка с помощью условного форматирования позволяет наглядно определить наиболее доходные и горячие зоны, а также проблемные секции с которыми должна проходить определенная работа.</t>
  </si>
  <si>
    <t>Планограмма доходности</t>
  </si>
  <si>
    <t>Самое характерное, что такую планограмму необходимо полностью отрисовать только один раз. В дальнейшем лишь изменяются суммы во вкладке Данные и все будет пересчитываться автоматически</t>
  </si>
  <si>
    <t>При возникновении вопросов по заполнению данных и корректности работы шаблона пишите через форму обратной связи на сайте blogmarketologa.ru</t>
  </si>
  <si>
    <t>Σ выручки</t>
  </si>
  <si>
    <r>
      <t xml:space="preserve">Осуществляется нумерация стеллажей, вплоть до 1 метра. Первые две цифры обозначают номер стеллажа; вторые две - номер секции. </t>
    </r>
    <r>
      <rPr>
        <i/>
        <sz val="12"/>
        <color theme="1"/>
        <rFont val="Microsoft Sans Serif"/>
      </rPr>
      <t>Например</t>
    </r>
    <r>
      <rPr>
        <sz val="12"/>
        <color theme="1"/>
        <rFont val="Microsoft Sans Serif"/>
      </rPr>
      <t>, в данном шаблоне 5-й стеллаж имеет 14-ть секций, а 2-ой пристенный стеллаж - 20 секций.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</si>
</sst>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Microsoft Sans Serif"/>
    </font>
    <font>
      <b/>
      <sz val="12"/>
      <color theme="1"/>
      <name val="Microsoft Sans Serif"/>
    </font>
    <font>
      <b/>
      <sz val="11"/>
      <color theme="1"/>
      <name val="Microsoft Sans Serif"/>
    </font>
    <font>
      <i/>
      <sz val="12"/>
      <color theme="1"/>
      <name val="Microsoft Sans Serif"/>
    </font>
    <font>
      <u/>
      <sz val="12"/>
      <color theme="10"/>
      <name val="Microsoft Sans Serif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 textRotation="90"/>
    </xf>
    <xf numFmtId="3" fontId="3" fillId="0" borderId="8" xfId="0" applyNumberFormat="1" applyFont="1" applyBorder="1" applyAlignment="1">
      <alignment horizontal="center" vertical="center" textRotation="90"/>
    </xf>
    <xf numFmtId="49" fontId="3" fillId="0" borderId="9" xfId="0" applyNumberFormat="1" applyFont="1" applyBorder="1" applyAlignment="1">
      <alignment horizontal="center" textRotation="90"/>
    </xf>
    <xf numFmtId="3" fontId="3" fillId="0" borderId="9" xfId="0" applyNumberFormat="1" applyFont="1" applyBorder="1" applyAlignment="1">
      <alignment horizontal="center" vertical="center" textRotation="90"/>
    </xf>
    <xf numFmtId="3" fontId="3" fillId="0" borderId="0" xfId="0" applyNumberFormat="1" applyFont="1" applyBorder="1" applyAlignment="1"/>
    <xf numFmtId="3" fontId="3" fillId="0" borderId="0" xfId="0" applyNumberFormat="1" applyFont="1" applyBorder="1"/>
    <xf numFmtId="3" fontId="4" fillId="3" borderId="0" xfId="0" applyNumberFormat="1" applyFont="1" applyFill="1" applyAlignment="1">
      <alignment horizontal="center" textRotation="90"/>
    </xf>
    <xf numFmtId="3" fontId="3" fillId="0" borderId="12" xfId="0" applyNumberFormat="1" applyFont="1" applyBorder="1"/>
    <xf numFmtId="3" fontId="3" fillId="0" borderId="11" xfId="0" applyNumberFormat="1" applyFont="1" applyBorder="1"/>
    <xf numFmtId="3" fontId="3" fillId="3" borderId="0" xfId="0" applyNumberFormat="1" applyFont="1" applyFill="1"/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0" xfId="0" applyNumberFormat="1" applyFont="1" applyFill="1"/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9" fontId="5" fillId="0" borderId="2" xfId="1" applyFont="1" applyBorder="1" applyAlignment="1">
      <alignment horizontal="center"/>
    </xf>
    <xf numFmtId="9" fontId="5" fillId="0" borderId="10" xfId="1" applyFont="1" applyBorder="1" applyAlignment="1">
      <alignment horizontal="center"/>
    </xf>
    <xf numFmtId="9" fontId="5" fillId="0" borderId="3" xfId="1" applyFont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49" fontId="4" fillId="0" borderId="0" xfId="0" applyNumberFormat="1" applyFont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7" fillId="0" borderId="0" xfId="2" applyFont="1" applyAlignment="1" applyProtection="1">
      <alignment horizontal="right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6">
    <dxf>
      <fill>
        <patternFill>
          <b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0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1143591</xdr:colOff>
      <xdr:row>4</xdr:row>
      <xdr:rowOff>165100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2091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1955800</xdr:colOff>
      <xdr:row>6</xdr:row>
      <xdr:rowOff>1098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8700" cy="1220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AU246"/>
  <sheetViews>
    <sheetView topLeftCell="A22" zoomScale="80" zoomScaleNormal="80" zoomScalePageLayoutView="80" workbookViewId="0">
      <selection sqref="A1:XFD1"/>
    </sheetView>
  </sheetViews>
  <sheetFormatPr baseColWidth="10" defaultColWidth="8.83203125" defaultRowHeight="16" x14ac:dyDescent="0.2"/>
  <cols>
    <col min="1" max="3" width="2.1640625" style="1" customWidth="1"/>
    <col min="4" max="47" width="3.33203125" style="1" customWidth="1"/>
    <col min="48" max="135" width="2.1640625" style="1" customWidth="1"/>
    <col min="136" max="16384" width="8.83203125" style="1"/>
  </cols>
  <sheetData>
    <row r="7" spans="4:47" ht="15.75" customHeight="1" x14ac:dyDescent="0.2">
      <c r="P7" s="2" t="s">
        <v>207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4:47" ht="18" customHeight="1" x14ac:dyDescent="0.2">
      <c r="T8" s="3">
        <f ca="1">TODAY()-30</f>
        <v>42576</v>
      </c>
      <c r="U8" s="3"/>
      <c r="V8" s="3"/>
      <c r="W8" s="3"/>
      <c r="X8" s="3"/>
      <c r="Y8" s="3"/>
      <c r="Z8" s="3"/>
    </row>
    <row r="9" spans="4:47" ht="17.25" customHeight="1" x14ac:dyDescent="0.2">
      <c r="F9" s="4" t="s">
        <v>26</v>
      </c>
      <c r="G9" s="4"/>
      <c r="H9" s="4" t="s">
        <v>27</v>
      </c>
      <c r="I9" s="4"/>
      <c r="J9" s="4" t="s">
        <v>28</v>
      </c>
      <c r="K9" s="4"/>
      <c r="L9" s="4" t="s">
        <v>29</v>
      </c>
      <c r="M9" s="4"/>
      <c r="N9" s="4" t="s">
        <v>30</v>
      </c>
      <c r="O9" s="4"/>
      <c r="P9" s="4" t="s">
        <v>31</v>
      </c>
      <c r="Q9" s="4"/>
      <c r="R9" s="4" t="s">
        <v>32</v>
      </c>
      <c r="S9" s="4"/>
      <c r="T9" s="4" t="s">
        <v>33</v>
      </c>
      <c r="U9" s="4"/>
      <c r="V9" s="4" t="s">
        <v>34</v>
      </c>
      <c r="W9" s="4"/>
      <c r="X9" s="4" t="s">
        <v>35</v>
      </c>
      <c r="Y9" s="4"/>
      <c r="Z9" s="4" t="s">
        <v>36</v>
      </c>
      <c r="AA9" s="4"/>
      <c r="AB9" s="4" t="s">
        <v>37</v>
      </c>
      <c r="AC9" s="4"/>
      <c r="AD9" s="4" t="s">
        <v>38</v>
      </c>
      <c r="AE9" s="4"/>
      <c r="AF9" s="4" t="s">
        <v>39</v>
      </c>
      <c r="AG9" s="4"/>
      <c r="AH9" s="4" t="s">
        <v>40</v>
      </c>
      <c r="AI9" s="4"/>
      <c r="AJ9" s="4" t="s">
        <v>41</v>
      </c>
      <c r="AK9" s="4"/>
      <c r="AL9" s="4" t="s">
        <v>42</v>
      </c>
      <c r="AM9" s="4"/>
      <c r="AN9" s="4" t="s">
        <v>43</v>
      </c>
      <c r="AO9" s="4"/>
      <c r="AP9" s="4" t="s">
        <v>25</v>
      </c>
      <c r="AQ9" s="4"/>
      <c r="AR9" s="4" t="s">
        <v>24</v>
      </c>
      <c r="AS9" s="4"/>
    </row>
    <row r="10" spans="4:47" ht="17.25" customHeight="1" x14ac:dyDescent="0.2">
      <c r="F10" s="5">
        <f>VLOOKUP(F9,Данные!$1:$1048576,2,0)/1000</f>
        <v>23.686850000000007</v>
      </c>
      <c r="G10" s="5"/>
      <c r="H10" s="5">
        <f>VLOOKUP(H9,Данные!$1:$1048576,2,0)/1000</f>
        <v>33.240000000000009</v>
      </c>
      <c r="I10" s="5"/>
      <c r="J10" s="5">
        <f>VLOOKUP(J9,Данные!$1:$1048576,2,0)/1000</f>
        <v>38.284549999999996</v>
      </c>
      <c r="K10" s="5"/>
      <c r="L10" s="5">
        <f>VLOOKUP(L9,Данные!$1:$1048576,2,0)/1000</f>
        <v>20.443249999999999</v>
      </c>
      <c r="M10" s="5"/>
      <c r="N10" s="5">
        <f>VLOOKUP(N9,Данные!$1:$1048576,2,0)/1000</f>
        <v>12.3873</v>
      </c>
      <c r="O10" s="5"/>
      <c r="P10" s="5">
        <f>VLOOKUP(P9,Данные!$1:$1048576,2,0)/1000</f>
        <v>29.821900000000003</v>
      </c>
      <c r="Q10" s="5"/>
      <c r="R10" s="5">
        <f>VLOOKUP(R9,Данные!$1:$1048576,2,0)/1000</f>
        <v>167.88519999999994</v>
      </c>
      <c r="S10" s="5"/>
      <c r="T10" s="5">
        <f>VLOOKUP(T9,Данные!$1:$1048576,2,0)/1000</f>
        <v>52.386549999999993</v>
      </c>
      <c r="U10" s="5"/>
      <c r="V10" s="5">
        <f>VLOOKUP(V9,Данные!$1:$1048576,2,0)/1000</f>
        <v>32.222499999999989</v>
      </c>
      <c r="W10" s="5"/>
      <c r="X10" s="5">
        <f>VLOOKUP(X9,Данные!$1:$1048576,2,0)/1000</f>
        <v>57.234149999999993</v>
      </c>
      <c r="Y10" s="5"/>
      <c r="Z10" s="5">
        <f>VLOOKUP(Z9,Данные!$1:$1048576,2,0)/1000</f>
        <v>47.818750000000009</v>
      </c>
      <c r="AA10" s="5"/>
      <c r="AB10" s="5">
        <f>VLOOKUP(AB9,Данные!$1:$1048576,2,0)/1000</f>
        <v>34.126400000000004</v>
      </c>
      <c r="AC10" s="5"/>
      <c r="AD10" s="5">
        <f>VLOOKUP(AD9,Данные!$1:$1048576,2,0)/1000</f>
        <v>27.307849999999998</v>
      </c>
      <c r="AE10" s="5"/>
      <c r="AF10" s="5">
        <f>VLOOKUP(AF9,Данные!$1:$1048576,2,0)/1000</f>
        <v>95.447249999999983</v>
      </c>
      <c r="AG10" s="5"/>
      <c r="AH10" s="5">
        <f>VLOOKUP(AH9,Данные!$1:$1048576,2,0)/1000</f>
        <v>29.934500000000003</v>
      </c>
      <c r="AI10" s="5"/>
      <c r="AJ10" s="5">
        <f>VLOOKUP(AJ9,Данные!$1:$1048576,2,0)/1000</f>
        <v>0</v>
      </c>
      <c r="AK10" s="5"/>
      <c r="AL10" s="5">
        <f>VLOOKUP(AL9,Данные!$1:$1048576,2,0)/1000</f>
        <v>34.475780000000007</v>
      </c>
      <c r="AM10" s="5"/>
      <c r="AN10" s="5">
        <f>VLOOKUP(AN9,Данные!$1:$1048576,2,0)/1000</f>
        <v>55.233799999999995</v>
      </c>
      <c r="AO10" s="5"/>
      <c r="AP10" s="5">
        <f>VLOOKUP(AP9,Данные!$1:$1048576,2,0)/1000</f>
        <v>32.569400000000002</v>
      </c>
      <c r="AQ10" s="5"/>
      <c r="AR10" s="5">
        <f>VLOOKUP(AR9,Данные!$1:$1048576,2,0)/1000</f>
        <v>29.083999999999996</v>
      </c>
      <c r="AS10" s="5"/>
    </row>
    <row r="11" spans="4:47" ht="17" customHeight="1" x14ac:dyDescent="0.2">
      <c r="D11" s="6" t="s">
        <v>44</v>
      </c>
      <c r="E11" s="7">
        <f>VLOOKUP(D11,Данные!$1:$1048576,2,0)/1000</f>
        <v>37.081549999999993</v>
      </c>
      <c r="AT11" s="7">
        <f>VLOOKUP(AU11,Данные!$1:$1048576,2,0)/1000</f>
        <v>42.622899999999994</v>
      </c>
      <c r="AU11" s="6" t="s">
        <v>6</v>
      </c>
    </row>
    <row r="12" spans="4:47" ht="17" customHeight="1" x14ac:dyDescent="0.2">
      <c r="D12" s="8"/>
      <c r="E12" s="9"/>
      <c r="AT12" s="9"/>
      <c r="AU12" s="8"/>
    </row>
    <row r="13" spans="4:47" ht="17" customHeight="1" x14ac:dyDescent="0.2">
      <c r="D13" s="6" t="s">
        <v>45</v>
      </c>
      <c r="E13" s="7">
        <f>VLOOKUP(D13,Данные!$1:$1048576,2,0)/1000</f>
        <v>18.203499999999998</v>
      </c>
      <c r="AT13" s="7">
        <f>VLOOKUP(AU13,Данные!$1:$1048576,2,0)/1000</f>
        <v>33.778709999999997</v>
      </c>
      <c r="AU13" s="6" t="s">
        <v>7</v>
      </c>
    </row>
    <row r="14" spans="4:47" ht="17" customHeight="1" x14ac:dyDescent="0.2">
      <c r="D14" s="8"/>
      <c r="E14" s="9"/>
      <c r="AT14" s="9"/>
      <c r="AU14" s="8"/>
    </row>
    <row r="15" spans="4:47" ht="17" customHeight="1" x14ac:dyDescent="0.2">
      <c r="D15" s="6" t="s">
        <v>46</v>
      </c>
      <c r="E15" s="7">
        <f>VLOOKUP(D15,Данные!$1:$1048576,2,0)/1000</f>
        <v>12.738100000000001</v>
      </c>
      <c r="L15" s="6" t="s">
        <v>125</v>
      </c>
      <c r="M15" s="7">
        <f>VLOOKUP(L15,Данные!$1:$1048576,2,0)/1000</f>
        <v>27.318100000000001</v>
      </c>
      <c r="N15" s="7">
        <f>VLOOKUP(O15,Данные!$1:$1048576,2,0)/1000</f>
        <v>13.019300000000001</v>
      </c>
      <c r="O15" s="6" t="s">
        <v>120</v>
      </c>
      <c r="T15" s="6" t="s">
        <v>111</v>
      </c>
      <c r="U15" s="7">
        <f>VLOOKUP(T15,Данные!$1:$1048576,2,0)/1000</f>
        <v>28.058530000000005</v>
      </c>
      <c r="V15" s="7">
        <f>VLOOKUP(W15,Данные!$1:$1048576,2,0)/1000</f>
        <v>22.462899999999998</v>
      </c>
      <c r="W15" s="6" t="s">
        <v>106</v>
      </c>
      <c r="AB15" s="6" t="s">
        <v>97</v>
      </c>
      <c r="AC15" s="7">
        <f>VLOOKUP(AB15,Данные!$1:$1048576,2,0)/1000</f>
        <v>69.774100000000004</v>
      </c>
      <c r="AD15" s="7">
        <f>VLOOKUP(AE15,Данные!$1:$1048576,2,0)/1000</f>
        <v>34.835250000000002</v>
      </c>
      <c r="AE15" s="6" t="s">
        <v>92</v>
      </c>
      <c r="AJ15" s="6" t="s">
        <v>83</v>
      </c>
      <c r="AK15" s="7">
        <f>VLOOKUP(AJ15,Данные!$1:$1048576,2,0)/1000</f>
        <v>22.984900000000003</v>
      </c>
      <c r="AL15" s="7">
        <f>VLOOKUP(AM15,Данные!$1:$1048576,2,0)/1000</f>
        <v>126.6992</v>
      </c>
      <c r="AM15" s="6" t="s">
        <v>78</v>
      </c>
      <c r="AT15" s="7">
        <f>VLOOKUP(AU15,Данные!$1:$1048576,2,0)/1000</f>
        <v>30.624350000000007</v>
      </c>
      <c r="AU15" s="6" t="s">
        <v>8</v>
      </c>
    </row>
    <row r="16" spans="4:47" ht="17" customHeight="1" x14ac:dyDescent="0.2">
      <c r="D16" s="8"/>
      <c r="E16" s="9"/>
      <c r="L16" s="8"/>
      <c r="M16" s="9"/>
      <c r="N16" s="9"/>
      <c r="O16" s="8"/>
      <c r="T16" s="8"/>
      <c r="U16" s="9"/>
      <c r="V16" s="9"/>
      <c r="W16" s="8"/>
      <c r="AB16" s="8"/>
      <c r="AC16" s="9"/>
      <c r="AD16" s="9"/>
      <c r="AE16" s="8"/>
      <c r="AJ16" s="8"/>
      <c r="AK16" s="9"/>
      <c r="AL16" s="9"/>
      <c r="AM16" s="8"/>
      <c r="AT16" s="9"/>
      <c r="AU16" s="8"/>
    </row>
    <row r="17" spans="4:47" ht="17" customHeight="1" x14ac:dyDescent="0.2">
      <c r="D17" s="6" t="s">
        <v>47</v>
      </c>
      <c r="E17" s="7">
        <f>VLOOKUP(D17,Данные!$1:$1048576,2,0)/1000</f>
        <v>198.99100000000001</v>
      </c>
      <c r="L17" s="6" t="s">
        <v>126</v>
      </c>
      <c r="M17" s="7">
        <f>VLOOKUP(L17,Данные!$1:$1048576,2,0)/1000</f>
        <v>16.121200000000002</v>
      </c>
      <c r="N17" s="7">
        <f>VLOOKUP(O17,Данные!$1:$1048576,2,0)/1000</f>
        <v>28.0642</v>
      </c>
      <c r="O17" s="6" t="s">
        <v>121</v>
      </c>
      <c r="T17" s="6" t="s">
        <v>112</v>
      </c>
      <c r="U17" s="7">
        <f>VLOOKUP(T17,Данные!$1:$1048576,2,0)/1000</f>
        <v>80.157420000000002</v>
      </c>
      <c r="V17" s="7">
        <f>VLOOKUP(W17,Данные!$1:$1048576,2,0)/1000</f>
        <v>35.6511</v>
      </c>
      <c r="W17" s="6" t="s">
        <v>107</v>
      </c>
      <c r="AB17" s="6" t="s">
        <v>98</v>
      </c>
      <c r="AC17" s="7">
        <f>VLOOKUP(AB17,Данные!$1:$1048576,2,0)/1000</f>
        <v>41.155409999999989</v>
      </c>
      <c r="AD17" s="7">
        <f>VLOOKUP(AE17,Данные!$1:$1048576,2,0)/1000</f>
        <v>35.972900000000003</v>
      </c>
      <c r="AE17" s="6" t="s">
        <v>93</v>
      </c>
      <c r="AJ17" s="6" t="s">
        <v>84</v>
      </c>
      <c r="AK17" s="7">
        <f>VLOOKUP(AJ17,Данные!$1:$1048576,2,0)/1000</f>
        <v>19.188500000000001</v>
      </c>
      <c r="AL17" s="7">
        <f>VLOOKUP(AM17,Данные!$1:$1048576,2,0)/1000</f>
        <v>47.517750000000014</v>
      </c>
      <c r="AM17" s="6" t="s">
        <v>79</v>
      </c>
      <c r="AT17" s="7">
        <f>VLOOKUP(AU17,Данные!$1:$1048576,2,0)/1000</f>
        <v>170.51780000000028</v>
      </c>
      <c r="AU17" s="6" t="s">
        <v>9</v>
      </c>
    </row>
    <row r="18" spans="4:47" ht="17" customHeight="1" x14ac:dyDescent="0.2">
      <c r="D18" s="8"/>
      <c r="E18" s="9"/>
      <c r="L18" s="8"/>
      <c r="M18" s="9"/>
      <c r="N18" s="9"/>
      <c r="O18" s="8"/>
      <c r="T18" s="8"/>
      <c r="U18" s="9"/>
      <c r="V18" s="9"/>
      <c r="W18" s="8"/>
      <c r="AB18" s="8"/>
      <c r="AC18" s="9"/>
      <c r="AD18" s="9"/>
      <c r="AE18" s="8"/>
      <c r="AJ18" s="8"/>
      <c r="AK18" s="9"/>
      <c r="AL18" s="9"/>
      <c r="AM18" s="8"/>
      <c r="AT18" s="9"/>
      <c r="AU18" s="8"/>
    </row>
    <row r="19" spans="4:47" ht="17" customHeight="1" x14ac:dyDescent="0.2">
      <c r="D19" s="6" t="s">
        <v>48</v>
      </c>
      <c r="E19" s="7">
        <f>VLOOKUP(D19,Данные!$1:$1048576,2,0)/1000</f>
        <v>46.770150000000001</v>
      </c>
      <c r="L19" s="6" t="s">
        <v>127</v>
      </c>
      <c r="M19" s="7">
        <f>VLOOKUP(L19,Данные!$1:$1048576,2,0)/1000</f>
        <v>29.246950000000005</v>
      </c>
      <c r="N19" s="7">
        <f>VLOOKUP(O19,Данные!$1:$1048576,2,0)/1000</f>
        <v>15.722399999999999</v>
      </c>
      <c r="O19" s="6" t="s">
        <v>122</v>
      </c>
      <c r="T19" s="6" t="s">
        <v>113</v>
      </c>
      <c r="U19" s="7">
        <f>VLOOKUP(T19,Данные!$1:$1048576,2,0)/1000</f>
        <v>28.754370000000002</v>
      </c>
      <c r="V19" s="7">
        <f>VLOOKUP(W19,Данные!$1:$1048576,2,0)/1000</f>
        <v>35.251350000000009</v>
      </c>
      <c r="W19" s="6" t="s">
        <v>108</v>
      </c>
      <c r="AB19" s="6" t="s">
        <v>99</v>
      </c>
      <c r="AC19" s="7">
        <f>VLOOKUP(AB19,Данные!$1:$1048576,2,0)/1000</f>
        <v>40.096199999999989</v>
      </c>
      <c r="AD19" s="7">
        <f>VLOOKUP(AE19,Данные!$1:$1048576,2,0)/1000</f>
        <v>39.775300000000001</v>
      </c>
      <c r="AE19" s="6" t="s">
        <v>94</v>
      </c>
      <c r="AJ19" s="6" t="s">
        <v>85</v>
      </c>
      <c r="AK19" s="7">
        <f>VLOOKUP(AJ19,Данные!$1:$1048576,2,0)/1000</f>
        <v>20.1584</v>
      </c>
      <c r="AL19" s="7">
        <f>VLOOKUP(AM19,Данные!$1:$1048576,2,0)/1000</f>
        <v>59.60775000000001</v>
      </c>
      <c r="AM19" s="6" t="s">
        <v>80</v>
      </c>
      <c r="AT19" s="7">
        <f>VLOOKUP(AU19,Данные!$1:$1048576,2,0)/1000</f>
        <v>212.69394999999957</v>
      </c>
      <c r="AU19" s="6" t="s">
        <v>10</v>
      </c>
    </row>
    <row r="20" spans="4:47" ht="17" customHeight="1" x14ac:dyDescent="0.2">
      <c r="D20" s="8"/>
      <c r="E20" s="9"/>
      <c r="L20" s="8"/>
      <c r="M20" s="9"/>
      <c r="N20" s="9"/>
      <c r="O20" s="8"/>
      <c r="T20" s="8"/>
      <c r="U20" s="9"/>
      <c r="V20" s="9"/>
      <c r="W20" s="8"/>
      <c r="AB20" s="8"/>
      <c r="AC20" s="9"/>
      <c r="AD20" s="9"/>
      <c r="AE20" s="8"/>
      <c r="AJ20" s="8"/>
      <c r="AK20" s="9"/>
      <c r="AL20" s="9"/>
      <c r="AM20" s="8"/>
      <c r="AT20" s="9"/>
      <c r="AU20" s="8"/>
    </row>
    <row r="21" spans="4:47" ht="17" customHeight="1" x14ac:dyDescent="0.2">
      <c r="D21" s="6" t="s">
        <v>49</v>
      </c>
      <c r="E21" s="7">
        <f>VLOOKUP(D21,Данные!$1:$1048576,2,0)/1000</f>
        <v>16.369600000000002</v>
      </c>
      <c r="L21" s="6" t="s">
        <v>128</v>
      </c>
      <c r="M21" s="7">
        <f>VLOOKUP(L21,Данные!$1:$1048576,2,0)/1000</f>
        <v>11.1768</v>
      </c>
      <c r="N21" s="7">
        <f>VLOOKUP(O21,Данные!$1:$1048576,2,0)/1000</f>
        <v>32.837549999999993</v>
      </c>
      <c r="O21" s="6" t="s">
        <v>123</v>
      </c>
      <c r="T21" s="6" t="s">
        <v>114</v>
      </c>
      <c r="U21" s="7">
        <f>VLOOKUP(T21,Данные!$1:$1048576,2,0)/1000</f>
        <v>30.903499999999998</v>
      </c>
      <c r="V21" s="7">
        <f>VLOOKUP(W21,Данные!$1:$1048576,2,0)/1000</f>
        <v>20.539400000000001</v>
      </c>
      <c r="W21" s="6" t="s">
        <v>109</v>
      </c>
      <c r="AB21" s="6" t="s">
        <v>100</v>
      </c>
      <c r="AC21" s="7">
        <f>VLOOKUP(AB21,Данные!$1:$1048576,2,0)/1000</f>
        <v>27.206099999999999</v>
      </c>
      <c r="AD21" s="7">
        <f>VLOOKUP(AE21,Данные!$1:$1048576,2,0)/1000</f>
        <v>24.491299999999999</v>
      </c>
      <c r="AE21" s="6" t="s">
        <v>95</v>
      </c>
      <c r="AJ21" s="6" t="s">
        <v>86</v>
      </c>
      <c r="AK21" s="7">
        <f>VLOOKUP(AJ21,Данные!$1:$1048576,2,0)/1000</f>
        <v>20.337700000000002</v>
      </c>
      <c r="AL21" s="7">
        <f>VLOOKUP(AM21,Данные!$1:$1048576,2,0)/1000</f>
        <v>64.446399999999997</v>
      </c>
      <c r="AM21" s="6" t="s">
        <v>81</v>
      </c>
      <c r="AT21" s="7">
        <f>VLOOKUP(AU21,Данные!$1:$1048576,2,0)/1000</f>
        <v>72.053550000000001</v>
      </c>
      <c r="AU21" s="6" t="s">
        <v>11</v>
      </c>
    </row>
    <row r="22" spans="4:47" ht="17" customHeight="1" x14ac:dyDescent="0.2">
      <c r="D22" s="8"/>
      <c r="E22" s="9"/>
      <c r="L22" s="8"/>
      <c r="M22" s="9"/>
      <c r="N22" s="9"/>
      <c r="O22" s="8"/>
      <c r="T22" s="8"/>
      <c r="U22" s="9"/>
      <c r="V22" s="9"/>
      <c r="W22" s="8"/>
      <c r="AB22" s="8"/>
      <c r="AC22" s="9"/>
      <c r="AD22" s="9"/>
      <c r="AE22" s="8"/>
      <c r="AJ22" s="8"/>
      <c r="AK22" s="9"/>
      <c r="AL22" s="9"/>
      <c r="AM22" s="8"/>
      <c r="AT22" s="9"/>
      <c r="AU22" s="8"/>
    </row>
    <row r="23" spans="4:47" ht="17" customHeight="1" x14ac:dyDescent="0.2">
      <c r="D23" s="6" t="s">
        <v>50</v>
      </c>
      <c r="E23" s="7">
        <f>VLOOKUP(D23,Данные!$1:$1048576,2,0)/1000</f>
        <v>111.57827</v>
      </c>
      <c r="L23" s="6" t="s">
        <v>129</v>
      </c>
      <c r="M23" s="7">
        <f>VLOOKUP(L23,Данные!$1:$1048576,2,0)/1000</f>
        <v>7.7480499999999992</v>
      </c>
      <c r="N23" s="7">
        <f>VLOOKUP(O23,Данные!$1:$1048576,2,0)/1000</f>
        <v>24.385749999999998</v>
      </c>
      <c r="O23" s="6" t="s">
        <v>124</v>
      </c>
      <c r="T23" s="6" t="s">
        <v>115</v>
      </c>
      <c r="U23" s="7">
        <f>VLOOKUP(T23,Данные!$1:$1048576,2,0)/1000</f>
        <v>30.789999999999996</v>
      </c>
      <c r="V23" s="7">
        <f>VLOOKUP(W23,Данные!$1:$1048576,2,0)/1000</f>
        <v>13.835750000000001</v>
      </c>
      <c r="W23" s="6" t="s">
        <v>110</v>
      </c>
      <c r="AB23" s="6" t="s">
        <v>101</v>
      </c>
      <c r="AC23" s="7">
        <f>VLOOKUP(AB23,Данные!$1:$1048576,2,0)/1000</f>
        <v>33.30169999999999</v>
      </c>
      <c r="AD23" s="7">
        <f>VLOOKUP(AE23,Данные!$1:$1048576,2,0)/1000</f>
        <v>61.270699999999998</v>
      </c>
      <c r="AE23" s="6" t="s">
        <v>96</v>
      </c>
      <c r="AJ23" s="6" t="s">
        <v>87</v>
      </c>
      <c r="AK23" s="7">
        <f>VLOOKUP(AJ23,Данные!$1:$1048576,2,0)/1000</f>
        <v>48.174530000000004</v>
      </c>
      <c r="AL23" s="7">
        <f>VLOOKUP(AM23,Данные!$1:$1048576,2,0)/1000</f>
        <v>34.620599999999989</v>
      </c>
      <c r="AM23" s="6" t="s">
        <v>82</v>
      </c>
      <c r="AT23" s="7">
        <f>VLOOKUP(AU23,Данные!$1:$1048576,2,0)/1000</f>
        <v>53.032240000000009</v>
      </c>
      <c r="AU23" s="6" t="s">
        <v>12</v>
      </c>
    </row>
    <row r="24" spans="4:47" ht="17" customHeight="1" x14ac:dyDescent="0.2">
      <c r="D24" s="8"/>
      <c r="E24" s="9"/>
      <c r="L24" s="8"/>
      <c r="M24" s="9"/>
      <c r="N24" s="9"/>
      <c r="O24" s="8"/>
      <c r="T24" s="8"/>
      <c r="U24" s="9"/>
      <c r="V24" s="9"/>
      <c r="W24" s="8"/>
      <c r="AB24" s="8"/>
      <c r="AC24" s="9"/>
      <c r="AD24" s="9"/>
      <c r="AE24" s="8"/>
      <c r="AJ24" s="8"/>
      <c r="AK24" s="9"/>
      <c r="AL24" s="9"/>
      <c r="AM24" s="8"/>
      <c r="AT24" s="9"/>
      <c r="AU24" s="8"/>
    </row>
    <row r="25" spans="4:47" ht="17" customHeight="1" x14ac:dyDescent="0.2">
      <c r="D25" s="6" t="s">
        <v>51</v>
      </c>
      <c r="E25" s="7">
        <f>VLOOKUP(D25,Данные!$1:$1048576,2,0)/1000</f>
        <v>35.971899999999998</v>
      </c>
      <c r="L25" s="6" t="s">
        <v>130</v>
      </c>
      <c r="M25" s="7">
        <f>VLOOKUP(L25,Данные!$1:$1048576,2,0)/1000</f>
        <v>29.013200000000001</v>
      </c>
      <c r="N25" s="7">
        <f>VLOOKUP(O25,Данные!$1:$1048576,2,0)/1000</f>
        <v>27.433199999999999</v>
      </c>
      <c r="O25" s="6" t="s">
        <v>119</v>
      </c>
      <c r="T25" s="6" t="s">
        <v>116</v>
      </c>
      <c r="U25" s="7">
        <f>VLOOKUP(T25,Данные!$1:$1048576,2,0)/1000</f>
        <v>27.661300000000001</v>
      </c>
      <c r="V25" s="7">
        <f>VLOOKUP(W25,Данные!$1:$1048576,2,0)/1000</f>
        <v>35.150750000000002</v>
      </c>
      <c r="W25" s="6" t="s">
        <v>105</v>
      </c>
      <c r="AB25" s="6" t="s">
        <v>102</v>
      </c>
      <c r="AC25" s="7">
        <f>VLOOKUP(AB25,Данные!$1:$1048576,2,0)/1000</f>
        <v>28.693049999999996</v>
      </c>
      <c r="AD25" s="7">
        <f>VLOOKUP(AE25,Данные!$1:$1048576,2,0)/1000</f>
        <v>81.907459999999986</v>
      </c>
      <c r="AE25" s="6" t="s">
        <v>91</v>
      </c>
      <c r="AJ25" s="6" t="s">
        <v>88</v>
      </c>
      <c r="AK25" s="7">
        <f>VLOOKUP(AJ25,Данные!$1:$1048576,2,0)/1000</f>
        <v>39.21031</v>
      </c>
      <c r="AL25" s="7">
        <f>VLOOKUP(AM25,Данные!$1:$1048576,2,0)/1000</f>
        <v>42.066800000000001</v>
      </c>
      <c r="AM25" s="6" t="s">
        <v>77</v>
      </c>
      <c r="AT25" s="7">
        <f>VLOOKUP(AU25,Данные!$1:$1048576,2,0)/1000</f>
        <v>64.074200000000005</v>
      </c>
      <c r="AU25" s="6" t="s">
        <v>13</v>
      </c>
    </row>
    <row r="26" spans="4:47" ht="17" customHeight="1" x14ac:dyDescent="0.2">
      <c r="D26" s="8"/>
      <c r="E26" s="9"/>
      <c r="L26" s="8"/>
      <c r="M26" s="9"/>
      <c r="N26" s="9"/>
      <c r="O26" s="8"/>
      <c r="T26" s="8"/>
      <c r="U26" s="9"/>
      <c r="V26" s="9"/>
      <c r="W26" s="8"/>
      <c r="AB26" s="8"/>
      <c r="AC26" s="9"/>
      <c r="AD26" s="9"/>
      <c r="AE26" s="8"/>
      <c r="AJ26" s="8"/>
      <c r="AK26" s="9"/>
      <c r="AL26" s="9"/>
      <c r="AM26" s="8"/>
      <c r="AT26" s="9"/>
      <c r="AU26" s="8"/>
    </row>
    <row r="27" spans="4:47" ht="17" customHeight="1" x14ac:dyDescent="0.2">
      <c r="D27" s="6" t="s">
        <v>52</v>
      </c>
      <c r="E27" s="7">
        <f>VLOOKUP(D27,Данные!$1:$1048576,2,0)/1000</f>
        <v>9.2768999999999995</v>
      </c>
      <c r="L27" s="6" t="s">
        <v>131</v>
      </c>
      <c r="M27" s="7">
        <f>VLOOKUP(L27,Данные!$1:$1048576,2,0)/1000</f>
        <v>73.816999999999993</v>
      </c>
      <c r="N27" s="7">
        <f>VLOOKUP(O27,Данные!$1:$1048576,2,0)/1000</f>
        <v>61.805019999999992</v>
      </c>
      <c r="O27" s="6" t="s">
        <v>118</v>
      </c>
      <c r="T27" s="6" t="s">
        <v>117</v>
      </c>
      <c r="U27" s="7">
        <f>VLOOKUP(T27,Данные!$1:$1048576,2,0)/1000</f>
        <v>16.456400000000002</v>
      </c>
      <c r="V27" s="7">
        <f>VLOOKUP(W27,Данные!$1:$1048576,2,0)/1000</f>
        <v>42.791849999999997</v>
      </c>
      <c r="W27" s="6" t="s">
        <v>104</v>
      </c>
      <c r="AB27" s="6" t="s">
        <v>103</v>
      </c>
      <c r="AC27" s="7">
        <f>VLOOKUP(AB27,Данные!$1:$1048576,2,0)/1000</f>
        <v>44.111050000000013</v>
      </c>
      <c r="AD27" s="7">
        <f>VLOOKUP(AE27,Данные!$1:$1048576,2,0)/1000</f>
        <v>21.781200000000002</v>
      </c>
      <c r="AE27" s="6" t="s">
        <v>90</v>
      </c>
      <c r="AJ27" s="6" t="s">
        <v>89</v>
      </c>
      <c r="AK27" s="7">
        <f>VLOOKUP(AJ27,Данные!$1:$1048576,2,0)/1000</f>
        <v>65.323459999999997</v>
      </c>
      <c r="AL27" s="7">
        <f>VLOOKUP(AM27,Данные!$1:$1048576,2,0)/1000</f>
        <v>137.99100000000004</v>
      </c>
      <c r="AM27" s="6" t="s">
        <v>76</v>
      </c>
      <c r="AT27" s="7">
        <f>VLOOKUP(AU27,Данные!$1:$1048576,2,0)/1000</f>
        <v>52.569200000000002</v>
      </c>
      <c r="AU27" s="6" t="s">
        <v>14</v>
      </c>
    </row>
    <row r="28" spans="4:47" ht="17" customHeight="1" x14ac:dyDescent="0.2">
      <c r="D28" s="8"/>
      <c r="E28" s="9"/>
      <c r="L28" s="8"/>
      <c r="M28" s="9"/>
      <c r="N28" s="9"/>
      <c r="O28" s="8"/>
      <c r="T28" s="8"/>
      <c r="U28" s="9"/>
      <c r="V28" s="9"/>
      <c r="W28" s="8"/>
      <c r="AB28" s="8"/>
      <c r="AC28" s="9"/>
      <c r="AD28" s="9"/>
      <c r="AE28" s="8"/>
      <c r="AJ28" s="8"/>
      <c r="AK28" s="9"/>
      <c r="AL28" s="9"/>
      <c r="AM28" s="8"/>
      <c r="AT28" s="9"/>
      <c r="AU28" s="8"/>
    </row>
    <row r="29" spans="4:47" ht="17" customHeight="1" x14ac:dyDescent="0.2">
      <c r="D29" s="6" t="s">
        <v>53</v>
      </c>
      <c r="E29" s="7">
        <f>VLOOKUP(D29,Данные!$1:$1048576,2,0)/1000</f>
        <v>12.5185</v>
      </c>
      <c r="AT29" s="7">
        <f>VLOOKUP(AU29,Данные!$1:$1048576,2,0)/1000</f>
        <v>46.731649999999995</v>
      </c>
      <c r="AU29" s="6" t="s">
        <v>15</v>
      </c>
    </row>
    <row r="30" spans="4:47" ht="17" customHeight="1" x14ac:dyDescent="0.2">
      <c r="D30" s="8"/>
      <c r="E30" s="9"/>
      <c r="AT30" s="9"/>
      <c r="AU30" s="8"/>
    </row>
    <row r="31" spans="4:47" ht="17" customHeight="1" x14ac:dyDescent="0.2">
      <c r="D31" s="6" t="s">
        <v>54</v>
      </c>
      <c r="E31" s="7">
        <f>VLOOKUP(D31,Данные!$1:$1048576,2,0)/1000</f>
        <v>3.3464999999999998</v>
      </c>
      <c r="AT31" s="7">
        <f>VLOOKUP(AU31,Данные!$1:$1048576,2,0)/1000</f>
        <v>32.525049999999993</v>
      </c>
      <c r="AU31" s="6" t="s">
        <v>16</v>
      </c>
    </row>
    <row r="32" spans="4:47" ht="17" customHeight="1" x14ac:dyDescent="0.2">
      <c r="D32" s="8"/>
      <c r="E32" s="9"/>
      <c r="AT32" s="9"/>
      <c r="AU32" s="8"/>
    </row>
    <row r="33" spans="4:47" ht="17" customHeight="1" x14ac:dyDescent="0.2">
      <c r="D33" s="6" t="s">
        <v>55</v>
      </c>
      <c r="E33" s="7">
        <f>VLOOKUP(D33,Данные!$1:$1048576,2,0)/1000</f>
        <v>17.47485</v>
      </c>
      <c r="J33" s="10"/>
      <c r="K33" s="10"/>
      <c r="L33" s="6" t="s">
        <v>139</v>
      </c>
      <c r="M33" s="7">
        <f>VLOOKUP(L33,Данные!$1:$1048576,2,0)/1000</f>
        <v>130.3741</v>
      </c>
      <c r="N33" s="7">
        <f>VLOOKUP(O33,Данные!$1:$1048576,2,0)/1000</f>
        <v>167.8948</v>
      </c>
      <c r="O33" s="6" t="s">
        <v>134</v>
      </c>
      <c r="P33" s="10"/>
      <c r="Q33" s="10"/>
      <c r="R33" s="11"/>
      <c r="S33" s="11"/>
      <c r="T33" s="6" t="s">
        <v>153</v>
      </c>
      <c r="U33" s="7">
        <f>VLOOKUP(T33,Данные!$1:$1048576,2,0)/1000</f>
        <v>42.0563</v>
      </c>
      <c r="V33" s="7">
        <f>VLOOKUP(W33,Данные!$1:$1048576,2,0)/1000</f>
        <v>32.793390000000002</v>
      </c>
      <c r="W33" s="6" t="s">
        <v>148</v>
      </c>
      <c r="X33" s="11"/>
      <c r="Y33" s="11"/>
      <c r="Z33" s="11"/>
      <c r="AA33" s="11"/>
      <c r="AB33" s="6" t="s">
        <v>166</v>
      </c>
      <c r="AC33" s="7">
        <f>VLOOKUP(AB33,Данные!$1:$1048576,2,0)/1000</f>
        <v>107.22420000000001</v>
      </c>
      <c r="AD33" s="7">
        <f>VLOOKUP(AE33,Данные!$1:$1048576,2,0)/1000</f>
        <v>55.924150000000012</v>
      </c>
      <c r="AE33" s="6" t="s">
        <v>162</v>
      </c>
      <c r="AF33" s="11"/>
      <c r="AG33" s="11"/>
      <c r="AH33" s="10"/>
      <c r="AI33" s="10"/>
      <c r="AJ33" s="6" t="s">
        <v>178</v>
      </c>
      <c r="AK33" s="7">
        <f>VLOOKUP(AJ33,Данные!$1:$1048576,2,0)/1000</f>
        <v>82.461650000000006</v>
      </c>
      <c r="AL33" s="7">
        <f>VLOOKUP(AM33,Данные!$1:$1048576,2,0)/1000</f>
        <v>64.12715</v>
      </c>
      <c r="AM33" s="6" t="s">
        <v>174</v>
      </c>
      <c r="AN33" s="10"/>
      <c r="AO33" s="10"/>
      <c r="AP33" s="11"/>
      <c r="AT33" s="7">
        <f>VLOOKUP(AU33,Данные!$1:$1048576,2,0)/1000</f>
        <v>53.937949999999994</v>
      </c>
      <c r="AU33" s="6" t="s">
        <v>17</v>
      </c>
    </row>
    <row r="34" spans="4:47" ht="17" customHeight="1" x14ac:dyDescent="0.2">
      <c r="D34" s="8"/>
      <c r="E34" s="9"/>
      <c r="J34" s="10"/>
      <c r="K34" s="10"/>
      <c r="L34" s="8"/>
      <c r="M34" s="9"/>
      <c r="N34" s="9"/>
      <c r="O34" s="8"/>
      <c r="P34" s="10"/>
      <c r="Q34" s="10"/>
      <c r="R34" s="11"/>
      <c r="S34" s="11"/>
      <c r="T34" s="8"/>
      <c r="U34" s="9"/>
      <c r="V34" s="9"/>
      <c r="W34" s="8"/>
      <c r="X34" s="11"/>
      <c r="Y34" s="11"/>
      <c r="Z34" s="11"/>
      <c r="AA34" s="11"/>
      <c r="AB34" s="8"/>
      <c r="AC34" s="9"/>
      <c r="AD34" s="9"/>
      <c r="AE34" s="8"/>
      <c r="AF34" s="11"/>
      <c r="AG34" s="11"/>
      <c r="AH34" s="10"/>
      <c r="AI34" s="10"/>
      <c r="AJ34" s="8"/>
      <c r="AK34" s="9"/>
      <c r="AL34" s="9"/>
      <c r="AM34" s="8"/>
      <c r="AN34" s="10"/>
      <c r="AO34" s="10"/>
      <c r="AP34" s="11"/>
      <c r="AT34" s="9"/>
      <c r="AU34" s="8"/>
    </row>
    <row r="35" spans="4:47" ht="17" customHeight="1" x14ac:dyDescent="0.2">
      <c r="D35" s="6" t="s">
        <v>56</v>
      </c>
      <c r="E35" s="7">
        <f>VLOOKUP(D35,Данные!$1:$1048576,2,0)/1000</f>
        <v>16.918400000000002</v>
      </c>
      <c r="J35" s="10"/>
      <c r="K35" s="10"/>
      <c r="L35" s="6" t="s">
        <v>140</v>
      </c>
      <c r="M35" s="7">
        <f>VLOOKUP(L35,Данные!$1:$1048576,2,0)/1000</f>
        <v>99.447599999999994</v>
      </c>
      <c r="N35" s="7">
        <f>VLOOKUP(O35,Данные!$1:$1048576,2,0)/1000</f>
        <v>164.01859999999996</v>
      </c>
      <c r="O35" s="6" t="s">
        <v>135</v>
      </c>
      <c r="P35" s="10"/>
      <c r="Q35" s="10"/>
      <c r="R35" s="11"/>
      <c r="S35" s="11"/>
      <c r="T35" s="6" t="s">
        <v>154</v>
      </c>
      <c r="U35" s="7">
        <f>VLOOKUP(T35,Данные!$1:$1048576,2,0)/1000</f>
        <v>99.745000000000005</v>
      </c>
      <c r="V35" s="7">
        <f>VLOOKUP(W35,Данные!$1:$1048576,2,0)/1000</f>
        <v>90.852549999999994</v>
      </c>
      <c r="W35" s="6" t="s">
        <v>149</v>
      </c>
      <c r="X35" s="11"/>
      <c r="Y35" s="11"/>
      <c r="Z35" s="11"/>
      <c r="AA35" s="11"/>
      <c r="AB35" s="6" t="s">
        <v>167</v>
      </c>
      <c r="AC35" s="7">
        <f>VLOOKUP(AB35,Данные!$1:$1048576,2,0)/1000</f>
        <v>105.35274999999999</v>
      </c>
      <c r="AD35" s="7">
        <f>VLOOKUP(AE35,Данные!$1:$1048576,2,0)/1000</f>
        <v>161.98805000000002</v>
      </c>
      <c r="AE35" s="6" t="s">
        <v>163</v>
      </c>
      <c r="AF35" s="11"/>
      <c r="AG35" s="11"/>
      <c r="AH35" s="10"/>
      <c r="AI35" s="10"/>
      <c r="AJ35" s="6" t="s">
        <v>179</v>
      </c>
      <c r="AK35" s="7">
        <f>VLOOKUP(AJ35,Данные!$1:$1048576,2,0)/1000</f>
        <v>202.62659999999997</v>
      </c>
      <c r="AL35" s="7">
        <f>VLOOKUP(AM35,Данные!$1:$1048576,2,0)/1000</f>
        <v>50.287849999999999</v>
      </c>
      <c r="AM35" s="6" t="s">
        <v>175</v>
      </c>
      <c r="AN35" s="10"/>
      <c r="AO35" s="10"/>
      <c r="AP35" s="11"/>
      <c r="AT35" s="7">
        <f>VLOOKUP(AU35,Данные!$1:$1048576,2,0)/1000</f>
        <v>32.787150000000004</v>
      </c>
      <c r="AU35" s="6" t="s">
        <v>18</v>
      </c>
    </row>
    <row r="36" spans="4:47" ht="17" customHeight="1" x14ac:dyDescent="0.2">
      <c r="D36" s="8"/>
      <c r="E36" s="9"/>
      <c r="J36" s="10"/>
      <c r="K36" s="10"/>
      <c r="L36" s="8"/>
      <c r="M36" s="9"/>
      <c r="N36" s="9"/>
      <c r="O36" s="8"/>
      <c r="P36" s="10"/>
      <c r="Q36" s="10"/>
      <c r="R36" s="11"/>
      <c r="S36" s="11"/>
      <c r="T36" s="8"/>
      <c r="U36" s="9"/>
      <c r="V36" s="9"/>
      <c r="W36" s="8"/>
      <c r="X36" s="11"/>
      <c r="Y36" s="11"/>
      <c r="Z36" s="11"/>
      <c r="AA36" s="11"/>
      <c r="AB36" s="8"/>
      <c r="AC36" s="9"/>
      <c r="AD36" s="9"/>
      <c r="AE36" s="8"/>
      <c r="AF36" s="11"/>
      <c r="AG36" s="11"/>
      <c r="AH36" s="10"/>
      <c r="AI36" s="10"/>
      <c r="AJ36" s="8"/>
      <c r="AK36" s="9"/>
      <c r="AL36" s="9"/>
      <c r="AM36" s="8"/>
      <c r="AN36" s="10"/>
      <c r="AO36" s="10"/>
      <c r="AP36" s="11"/>
      <c r="AT36" s="9"/>
      <c r="AU36" s="8"/>
    </row>
    <row r="37" spans="4:47" ht="17" customHeight="1" x14ac:dyDescent="0.2">
      <c r="D37" s="6" t="s">
        <v>57</v>
      </c>
      <c r="E37" s="7">
        <f>VLOOKUP(D37,Данные!$1:$1048576,2,0)/1000</f>
        <v>72.860749999999996</v>
      </c>
      <c r="J37" s="10"/>
      <c r="K37" s="10"/>
      <c r="L37" s="6" t="s">
        <v>141</v>
      </c>
      <c r="M37" s="7">
        <f>VLOOKUP(L37,Данные!$1:$1048576,2,0)/1000</f>
        <v>115.38772999999998</v>
      </c>
      <c r="N37" s="7">
        <f>VLOOKUP(O37,Данные!$1:$1048576,2,0)/1000</f>
        <v>76.178400000000011</v>
      </c>
      <c r="O37" s="6" t="s">
        <v>136</v>
      </c>
      <c r="P37" s="10"/>
      <c r="Q37" s="10"/>
      <c r="R37" s="11"/>
      <c r="S37" s="11"/>
      <c r="T37" s="6" t="s">
        <v>155</v>
      </c>
      <c r="U37" s="7">
        <f>VLOOKUP(T37,Данные!$1:$1048576,2,0)/1000</f>
        <v>215.42714999999995</v>
      </c>
      <c r="V37" s="7">
        <f>VLOOKUP(W37,Данные!$1:$1048576,2,0)/1000</f>
        <v>33.293999999999997</v>
      </c>
      <c r="W37" s="6" t="s">
        <v>150</v>
      </c>
      <c r="X37" s="11"/>
      <c r="Y37" s="11"/>
      <c r="Z37" s="11"/>
      <c r="AA37" s="11"/>
      <c r="AB37" s="6" t="s">
        <v>168</v>
      </c>
      <c r="AC37" s="7">
        <f>VLOOKUP(AB37,Данные!$1:$1048576,2,0)/1000</f>
        <v>111.11324999999999</v>
      </c>
      <c r="AD37" s="7">
        <f>VLOOKUP(AE37,Данные!$1:$1048576,2,0)/1000</f>
        <v>207.14365000000001</v>
      </c>
      <c r="AE37" s="6" t="s">
        <v>164</v>
      </c>
      <c r="AF37" s="11"/>
      <c r="AG37" s="11"/>
      <c r="AH37" s="10"/>
      <c r="AI37" s="10"/>
      <c r="AJ37" s="6" t="s">
        <v>180</v>
      </c>
      <c r="AK37" s="7">
        <f>VLOOKUP(AJ37,Данные!$1:$1048576,2,0)/1000</f>
        <v>78.878449999999987</v>
      </c>
      <c r="AL37" s="7">
        <f>VLOOKUP(AM37,Данные!$1:$1048576,2,0)/1000</f>
        <v>101.29520000000001</v>
      </c>
      <c r="AM37" s="6" t="s">
        <v>176</v>
      </c>
      <c r="AN37" s="10"/>
      <c r="AO37" s="10"/>
      <c r="AP37" s="11"/>
      <c r="AT37" s="7">
        <f>VLOOKUP(AU37,Данные!$1:$1048576,2,0)/1000</f>
        <v>40.728490000000008</v>
      </c>
      <c r="AU37" s="6" t="s">
        <v>19</v>
      </c>
    </row>
    <row r="38" spans="4:47" ht="17" customHeight="1" x14ac:dyDescent="0.2">
      <c r="D38" s="8"/>
      <c r="E38" s="9"/>
      <c r="J38" s="10"/>
      <c r="K38" s="10"/>
      <c r="L38" s="8"/>
      <c r="M38" s="9"/>
      <c r="N38" s="9"/>
      <c r="O38" s="8"/>
      <c r="P38" s="10"/>
      <c r="Q38" s="10"/>
      <c r="R38" s="11"/>
      <c r="S38" s="11"/>
      <c r="T38" s="8"/>
      <c r="U38" s="9"/>
      <c r="V38" s="9"/>
      <c r="W38" s="8"/>
      <c r="X38" s="11"/>
      <c r="Y38" s="11"/>
      <c r="Z38" s="11"/>
      <c r="AA38" s="11"/>
      <c r="AB38" s="8"/>
      <c r="AC38" s="9"/>
      <c r="AD38" s="9"/>
      <c r="AE38" s="8"/>
      <c r="AF38" s="11"/>
      <c r="AG38" s="11"/>
      <c r="AH38" s="10"/>
      <c r="AI38" s="10"/>
      <c r="AJ38" s="8"/>
      <c r="AK38" s="9"/>
      <c r="AL38" s="9"/>
      <c r="AM38" s="8"/>
      <c r="AN38" s="10"/>
      <c r="AO38" s="10"/>
      <c r="AP38" s="11"/>
      <c r="AT38" s="9"/>
      <c r="AU38" s="8"/>
    </row>
    <row r="39" spans="4:47" ht="17" customHeight="1" x14ac:dyDescent="0.2">
      <c r="D39" s="6" t="s">
        <v>58</v>
      </c>
      <c r="E39" s="7">
        <f>VLOOKUP(D39,Данные!$1:$1048576,2,0)/1000</f>
        <v>53.517949999999999</v>
      </c>
      <c r="J39" s="10"/>
      <c r="K39" s="10"/>
      <c r="L39" s="6" t="s">
        <v>142</v>
      </c>
      <c r="M39" s="7">
        <f>VLOOKUP(L39,Данные!$1:$1048576,2,0)/1000</f>
        <v>33.209600000000002</v>
      </c>
      <c r="N39" s="7">
        <f>VLOOKUP(O39,Данные!$1:$1048576,2,0)/1000</f>
        <v>152.13000000000002</v>
      </c>
      <c r="O39" s="6" t="s">
        <v>137</v>
      </c>
      <c r="P39" s="10"/>
      <c r="Q39" s="10"/>
      <c r="R39" s="11"/>
      <c r="S39" s="11"/>
      <c r="T39" s="6" t="s">
        <v>156</v>
      </c>
      <c r="U39" s="7">
        <f>VLOOKUP(T39,Данные!$1:$1048576,2,0)/1000</f>
        <v>48.971149999999994</v>
      </c>
      <c r="V39" s="7">
        <f>VLOOKUP(W39,Данные!$1:$1048576,2,0)/1000</f>
        <v>88.394899999999993</v>
      </c>
      <c r="W39" s="6" t="s">
        <v>151</v>
      </c>
      <c r="X39" s="11"/>
      <c r="Y39" s="11"/>
      <c r="Z39" s="11"/>
      <c r="AA39" s="11"/>
      <c r="AB39" s="6" t="s">
        <v>169</v>
      </c>
      <c r="AC39" s="7">
        <f>VLOOKUP(AB39,Данные!$1:$1048576,2,0)/1000</f>
        <v>109.67490000000002</v>
      </c>
      <c r="AD39" s="7">
        <f>VLOOKUP(AE39,Данные!$1:$1048576,2,0)/1000</f>
        <v>22.375150000000001</v>
      </c>
      <c r="AE39" s="6" t="s">
        <v>165</v>
      </c>
      <c r="AF39" s="11"/>
      <c r="AG39" s="11"/>
      <c r="AH39" s="10"/>
      <c r="AI39" s="10"/>
      <c r="AJ39" s="6" t="s">
        <v>181</v>
      </c>
      <c r="AK39" s="7">
        <f>VLOOKUP(AJ39,Данные!$1:$1048576,2,0)/1000</f>
        <v>21.902699999999999</v>
      </c>
      <c r="AL39" s="7">
        <f>VLOOKUP(AM39,Данные!$1:$1048576,2,0)/1000</f>
        <v>122.90360000000001</v>
      </c>
      <c r="AM39" s="6" t="s">
        <v>177</v>
      </c>
      <c r="AN39" s="10"/>
      <c r="AO39" s="10"/>
      <c r="AP39" s="11"/>
      <c r="AT39" s="7">
        <f>VLOOKUP(AU39,Данные!$1:$1048576,2,0)/1000</f>
        <v>97.845500000000001</v>
      </c>
      <c r="AU39" s="6" t="s">
        <v>20</v>
      </c>
    </row>
    <row r="40" spans="4:47" ht="17" customHeight="1" x14ac:dyDescent="0.2">
      <c r="D40" s="8"/>
      <c r="E40" s="9"/>
      <c r="J40" s="10"/>
      <c r="K40" s="10"/>
      <c r="L40" s="8"/>
      <c r="M40" s="9"/>
      <c r="N40" s="9"/>
      <c r="O40" s="8"/>
      <c r="P40" s="10"/>
      <c r="Q40" s="10"/>
      <c r="R40" s="11"/>
      <c r="S40" s="11"/>
      <c r="T40" s="8"/>
      <c r="U40" s="9"/>
      <c r="V40" s="9"/>
      <c r="W40" s="8"/>
      <c r="X40" s="11"/>
      <c r="Y40" s="11"/>
      <c r="Z40" s="11"/>
      <c r="AA40" s="11"/>
      <c r="AB40" s="8"/>
      <c r="AC40" s="9"/>
      <c r="AD40" s="9"/>
      <c r="AE40" s="8"/>
      <c r="AF40" s="11"/>
      <c r="AG40" s="11"/>
      <c r="AH40" s="10"/>
      <c r="AI40" s="10"/>
      <c r="AJ40" s="8"/>
      <c r="AK40" s="9"/>
      <c r="AL40" s="9"/>
      <c r="AM40" s="8"/>
      <c r="AN40" s="10"/>
      <c r="AO40" s="10"/>
      <c r="AP40" s="11"/>
      <c r="AT40" s="9"/>
      <c r="AU40" s="8"/>
    </row>
    <row r="41" spans="4:47" ht="17" customHeight="1" x14ac:dyDescent="0.2">
      <c r="D41" s="6" t="s">
        <v>59</v>
      </c>
      <c r="E41" s="7">
        <f>VLOOKUP(D41,Данные!$1:$1048576,2,0)/1000</f>
        <v>38.269599999999997</v>
      </c>
      <c r="J41" s="10"/>
      <c r="K41" s="10"/>
      <c r="L41" s="6" t="s">
        <v>143</v>
      </c>
      <c r="M41" s="7">
        <f>VLOOKUP(L41,Данные!$1:$1048576,2,0)/1000</f>
        <v>108.47779999999999</v>
      </c>
      <c r="N41" s="7">
        <f>VLOOKUP(O41,Данные!$1:$1048576,2,0)/1000</f>
        <v>5.5</v>
      </c>
      <c r="O41" s="6" t="s">
        <v>138</v>
      </c>
      <c r="P41" s="10"/>
      <c r="Q41" s="10"/>
      <c r="R41" s="11"/>
      <c r="S41" s="11"/>
      <c r="T41" s="6" t="s">
        <v>157</v>
      </c>
      <c r="U41" s="7">
        <f>VLOOKUP(T41,Данные!$1:$1048576,2,0)/1000</f>
        <v>60.264150000000001</v>
      </c>
      <c r="V41" s="7">
        <f>VLOOKUP(W41,Данные!$1:$1048576,2,0)/1000</f>
        <v>34.519950000000001</v>
      </c>
      <c r="W41" s="6" t="s">
        <v>152</v>
      </c>
      <c r="X41" s="11"/>
      <c r="Y41" s="11"/>
      <c r="Z41" s="11"/>
      <c r="AA41" s="11"/>
      <c r="AB41" s="6" t="s">
        <v>170</v>
      </c>
      <c r="AC41" s="7">
        <f>VLOOKUP(AB41,Данные!$1:$1048576,2,0)/1000</f>
        <v>89.519299999999987</v>
      </c>
      <c r="AD41" s="7">
        <f>VLOOKUP(AE41,Данные!$1:$1048576,2,0)/1000</f>
        <v>44.938199999999995</v>
      </c>
      <c r="AE41" s="6" t="s">
        <v>161</v>
      </c>
      <c r="AF41" s="11"/>
      <c r="AG41" s="11"/>
      <c r="AH41" s="10"/>
      <c r="AI41" s="10"/>
      <c r="AJ41" s="6" t="s">
        <v>182</v>
      </c>
      <c r="AK41" s="7">
        <f>VLOOKUP(AJ41,Данные!$1:$1048576,2,0)/1000</f>
        <v>80.330419999999975</v>
      </c>
      <c r="AL41" s="7">
        <f>VLOOKUP(AM41,Данные!$1:$1048576,2,0)/1000</f>
        <v>281.19104999999996</v>
      </c>
      <c r="AM41" s="6" t="s">
        <v>173</v>
      </c>
      <c r="AN41" s="10"/>
      <c r="AO41" s="10"/>
      <c r="AP41" s="11"/>
      <c r="AT41" s="7">
        <f>VLOOKUP(AU41,Данные!$1:$1048576,2,0)/1000</f>
        <v>80.330419999999975</v>
      </c>
      <c r="AU41" s="6" t="s">
        <v>21</v>
      </c>
    </row>
    <row r="42" spans="4:47" ht="17" customHeight="1" x14ac:dyDescent="0.2">
      <c r="D42" s="8"/>
      <c r="E42" s="9"/>
      <c r="J42" s="10"/>
      <c r="K42" s="10"/>
      <c r="L42" s="8"/>
      <c r="M42" s="9"/>
      <c r="N42" s="9"/>
      <c r="O42" s="8"/>
      <c r="P42" s="10"/>
      <c r="Q42" s="10"/>
      <c r="R42" s="11"/>
      <c r="S42" s="11"/>
      <c r="T42" s="8"/>
      <c r="U42" s="9"/>
      <c r="V42" s="9"/>
      <c r="W42" s="8"/>
      <c r="X42" s="11"/>
      <c r="Y42" s="11"/>
      <c r="Z42" s="11"/>
      <c r="AA42" s="11"/>
      <c r="AB42" s="8"/>
      <c r="AC42" s="9"/>
      <c r="AD42" s="9"/>
      <c r="AE42" s="8"/>
      <c r="AF42" s="11"/>
      <c r="AG42" s="11"/>
      <c r="AH42" s="10"/>
      <c r="AI42" s="10"/>
      <c r="AJ42" s="8"/>
      <c r="AK42" s="9"/>
      <c r="AL42" s="9"/>
      <c r="AM42" s="8"/>
      <c r="AN42" s="10"/>
      <c r="AO42" s="10"/>
      <c r="AP42" s="11"/>
      <c r="AT42" s="9"/>
      <c r="AU42" s="8"/>
    </row>
    <row r="43" spans="4:47" ht="17" customHeight="1" x14ac:dyDescent="0.2">
      <c r="D43" s="6" t="s">
        <v>60</v>
      </c>
      <c r="E43" s="7">
        <f>VLOOKUP(D43,Данные!$1:$1048576,2,0)/1000</f>
        <v>220.75540000000007</v>
      </c>
      <c r="J43" s="10"/>
      <c r="K43" s="10"/>
      <c r="L43" s="6" t="s">
        <v>144</v>
      </c>
      <c r="M43" s="7">
        <f>VLOOKUP(L43,Данные!$1:$1048576,2,0)/1000</f>
        <v>16.934050000000003</v>
      </c>
      <c r="N43" s="7">
        <f>VLOOKUP(O43,Данные!$1:$1048576,2,0)/1000</f>
        <v>16.459769999999999</v>
      </c>
      <c r="O43" s="6" t="s">
        <v>133</v>
      </c>
      <c r="P43" s="10"/>
      <c r="Q43" s="10"/>
      <c r="R43" s="11"/>
      <c r="S43" s="11"/>
      <c r="T43" s="6" t="s">
        <v>158</v>
      </c>
      <c r="U43" s="7">
        <f>VLOOKUP(T43,Данные!$1:$1048576,2,0)/1000</f>
        <v>0</v>
      </c>
      <c r="V43" s="7">
        <f>VLOOKUP(W43,Данные!$1:$1048576,2,0)/1000</f>
        <v>47.2378</v>
      </c>
      <c r="W43" s="6" t="s">
        <v>147</v>
      </c>
      <c r="X43" s="11"/>
      <c r="Y43" s="11"/>
      <c r="Z43" s="11"/>
      <c r="AA43" s="11"/>
      <c r="AB43" s="6" t="s">
        <v>171</v>
      </c>
      <c r="AC43" s="7">
        <f>VLOOKUP(AB43,Данные!$1:$1048576,2,0)/1000</f>
        <v>246.85655000000006</v>
      </c>
      <c r="AD43" s="7">
        <f>VLOOKUP(AE43,Данные!$1:$1048576,2,0)/1000</f>
        <v>11.866</v>
      </c>
      <c r="AE43" s="6" t="s">
        <v>160</v>
      </c>
      <c r="AF43" s="11"/>
      <c r="AG43" s="11"/>
      <c r="AH43" s="11"/>
      <c r="AI43" s="11"/>
      <c r="AJ43" s="6" t="s">
        <v>183</v>
      </c>
      <c r="AK43" s="7">
        <f>VLOOKUP(AJ43,Данные!$1:$1048576,2,0)/1000</f>
        <v>97.845500000000001</v>
      </c>
      <c r="AL43" s="7">
        <f>VLOOKUP(AM43,Данные!$1:$1048576,2,0)/1000</f>
        <v>344.32205000000005</v>
      </c>
      <c r="AM43" s="6" t="s">
        <v>172</v>
      </c>
      <c r="AN43" s="11"/>
      <c r="AO43" s="11"/>
      <c r="AP43" s="11"/>
      <c r="AT43" s="7">
        <f>VLOOKUP(AU43,Данные!$1:$1048576,2,0)/1000</f>
        <v>21.902699999999999</v>
      </c>
      <c r="AU43" s="6" t="s">
        <v>22</v>
      </c>
    </row>
    <row r="44" spans="4:47" ht="17" customHeight="1" x14ac:dyDescent="0.2">
      <c r="D44" s="8"/>
      <c r="E44" s="9"/>
      <c r="J44" s="10"/>
      <c r="K44" s="10"/>
      <c r="L44" s="8"/>
      <c r="M44" s="9"/>
      <c r="N44" s="9"/>
      <c r="O44" s="8"/>
      <c r="P44" s="10"/>
      <c r="Q44" s="10"/>
      <c r="R44" s="11"/>
      <c r="S44" s="11"/>
      <c r="T44" s="8"/>
      <c r="U44" s="9"/>
      <c r="V44" s="9"/>
      <c r="W44" s="8"/>
      <c r="X44" s="11"/>
      <c r="Y44" s="11"/>
      <c r="Z44" s="11"/>
      <c r="AA44" s="11"/>
      <c r="AB44" s="8"/>
      <c r="AC44" s="9"/>
      <c r="AD44" s="9"/>
      <c r="AE44" s="8"/>
      <c r="AF44" s="11"/>
      <c r="AG44" s="11"/>
      <c r="AH44" s="11"/>
      <c r="AI44" s="11"/>
      <c r="AJ44" s="8"/>
      <c r="AK44" s="9"/>
      <c r="AL44" s="9"/>
      <c r="AM44" s="8"/>
      <c r="AN44" s="11"/>
      <c r="AO44" s="11"/>
      <c r="AP44" s="11"/>
      <c r="AT44" s="9"/>
      <c r="AU44" s="8"/>
    </row>
    <row r="45" spans="4:47" ht="17" customHeight="1" x14ac:dyDescent="0.2">
      <c r="D45" s="6" t="s">
        <v>61</v>
      </c>
      <c r="E45" s="7">
        <f>VLOOKUP(D45,Данные!$1:$1048576,2,0)/1000</f>
        <v>209.78490000000002</v>
      </c>
      <c r="J45" s="10"/>
      <c r="K45" s="10"/>
      <c r="L45" s="6" t="s">
        <v>145</v>
      </c>
      <c r="M45" s="7">
        <f>VLOOKUP(L45,Данные!$1:$1048576,2,0)/1000</f>
        <v>31.397300000000001</v>
      </c>
      <c r="N45" s="7">
        <f>VLOOKUP(O45,Данные!$1:$1048576,2,0)/1000</f>
        <v>77.531899999999993</v>
      </c>
      <c r="O45" s="6" t="s">
        <v>132</v>
      </c>
      <c r="P45" s="10"/>
      <c r="Q45" s="10"/>
      <c r="R45" s="11"/>
      <c r="S45" s="11"/>
      <c r="T45" s="6" t="s">
        <v>159</v>
      </c>
      <c r="U45" s="7">
        <f>VLOOKUP(T45,Данные!$1:$1048576,2,0)/1000</f>
        <v>27.826000000000001</v>
      </c>
      <c r="V45" s="7">
        <f>VLOOKUP(W45,Данные!$1:$1048576,2,0)/1000</f>
        <v>17.614799999999999</v>
      </c>
      <c r="W45" s="6" t="s">
        <v>146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T45" s="7">
        <f>VLOOKUP(AU45,Данные!$1:$1048576,2,0)/1000</f>
        <v>78.878449999999987</v>
      </c>
      <c r="AU45" s="6" t="s">
        <v>23</v>
      </c>
    </row>
    <row r="46" spans="4:47" ht="17" customHeight="1" x14ac:dyDescent="0.2">
      <c r="D46" s="8"/>
      <c r="E46" s="9"/>
      <c r="J46" s="10"/>
      <c r="K46" s="10"/>
      <c r="L46" s="8"/>
      <c r="M46" s="9"/>
      <c r="N46" s="9"/>
      <c r="O46" s="8"/>
      <c r="P46" s="10"/>
      <c r="Q46" s="10"/>
      <c r="R46" s="11"/>
      <c r="S46" s="11"/>
      <c r="T46" s="8"/>
      <c r="U46" s="9"/>
      <c r="V46" s="9"/>
      <c r="W46" s="8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T46" s="9"/>
      <c r="AU46" s="8"/>
    </row>
    <row r="47" spans="4:47" ht="17" customHeight="1" x14ac:dyDescent="0.2">
      <c r="D47" s="6" t="s">
        <v>62</v>
      </c>
      <c r="E47" s="7">
        <f>VLOOKUP(D47,Данные!$1:$1048576,2,0)/1000</f>
        <v>122.82150000000001</v>
      </c>
      <c r="AE47" s="12" t="s">
        <v>188</v>
      </c>
      <c r="AJ47" s="12" t="s">
        <v>188</v>
      </c>
      <c r="AT47" s="7">
        <f>VLOOKUP(AU47,Данные!$1:$1048576,2,0)/1000</f>
        <v>202.62659999999997</v>
      </c>
      <c r="AU47" s="6" t="s">
        <v>5</v>
      </c>
    </row>
    <row r="48" spans="4:47" ht="17" customHeight="1" x14ac:dyDescent="0.2">
      <c r="D48" s="8"/>
      <c r="E48" s="9"/>
      <c r="AE48" s="12"/>
      <c r="AH48" s="13"/>
      <c r="AJ48" s="12"/>
      <c r="AT48" s="9"/>
      <c r="AU48" s="8"/>
    </row>
    <row r="49" spans="4:47" ht="17" customHeight="1" x14ac:dyDescent="0.2">
      <c r="D49" s="6" t="s">
        <v>63</v>
      </c>
      <c r="E49" s="7">
        <f>VLOOKUP(D49,Данные!$1:$1048576,2,0)/1000</f>
        <v>29.679950000000002</v>
      </c>
      <c r="AE49" s="12"/>
      <c r="AG49" s="14"/>
      <c r="AH49" s="13"/>
      <c r="AJ49" s="12"/>
      <c r="AT49" s="7">
        <f>VLOOKUP(AU49,Данные!$1:$1048576,2,0)/1000</f>
        <v>82.461650000000006</v>
      </c>
      <c r="AU49" s="6" t="s">
        <v>4</v>
      </c>
    </row>
    <row r="50" spans="4:47" ht="16.5" customHeight="1" x14ac:dyDescent="0.2">
      <c r="D50" s="8"/>
      <c r="E50" s="9"/>
      <c r="AD50" s="15"/>
      <c r="AE50" s="15"/>
      <c r="AG50" s="14"/>
      <c r="AH50" s="13"/>
      <c r="AJ50" s="15"/>
      <c r="AK50" s="15"/>
      <c r="AT50" s="9"/>
      <c r="AU50" s="8"/>
    </row>
    <row r="51" spans="4:47" ht="17.25" customHeight="1" x14ac:dyDescent="0.2">
      <c r="F51" s="16">
        <f>VLOOKUP(F52,Данные!$1:$1048576,2,0)/1000</f>
        <v>22.375150000000001</v>
      </c>
      <c r="G51" s="17"/>
      <c r="H51" s="16">
        <f>VLOOKUP(H52,Данные!$1:$1048576,2,0)/1000</f>
        <v>207.14365000000001</v>
      </c>
      <c r="I51" s="17"/>
      <c r="J51" s="16">
        <f>VLOOKUP(J52,Данные!$1:$1048576,2,0)/1000</f>
        <v>161.98805000000002</v>
      </c>
      <c r="K51" s="17"/>
      <c r="L51" s="16">
        <f>VLOOKUP(L52,Данные!$1:$1048576,2,0)/1000</f>
        <v>55.924150000000012</v>
      </c>
      <c r="M51" s="17"/>
      <c r="N51" s="16">
        <f>VLOOKUP(N52,Данные!$1:$1048576,2,0)/1000</f>
        <v>107.22420000000001</v>
      </c>
      <c r="O51" s="17"/>
      <c r="P51" s="16">
        <f>VLOOKUP(P52,Данные!$1:$1048576,2,0)/1000</f>
        <v>105.35274999999999</v>
      </c>
      <c r="Q51" s="17"/>
      <c r="R51" s="16">
        <f>VLOOKUP(R52,Данные!$1:$1048576,2,0)/1000</f>
        <v>111.11324999999999</v>
      </c>
      <c r="S51" s="17"/>
      <c r="T51" s="16">
        <f>VLOOKUP(T52,Данные!$1:$1048576,2,0)/1000</f>
        <v>109.67490000000002</v>
      </c>
      <c r="U51" s="17"/>
      <c r="V51" s="16">
        <f>VLOOKUP(V52,Данные!$1:$1048576,2,0)/1000</f>
        <v>89.519299999999987</v>
      </c>
      <c r="W51" s="17"/>
      <c r="X51" s="16">
        <f>VLOOKUP(X52,Данные!$1:$1048576,2,0)/1000</f>
        <v>246.85655000000006</v>
      </c>
      <c r="Y51" s="17"/>
      <c r="Z51" s="16">
        <f>VLOOKUP(Z52,Данные!$1:$1048576,2,0)/1000</f>
        <v>344.32205000000005</v>
      </c>
      <c r="AA51" s="17"/>
      <c r="AB51" s="16">
        <f>VLOOKUP(AB52,Данные!$1:$1048576,2,0)/1000</f>
        <v>281.19104999999996</v>
      </c>
      <c r="AC51" s="17"/>
      <c r="AD51" s="18"/>
      <c r="AE51" s="19"/>
      <c r="AG51" s="14"/>
      <c r="AH51" s="13"/>
      <c r="AJ51" s="20"/>
      <c r="AK51" s="20"/>
      <c r="AL51" s="16">
        <f>VLOOKUP(AL52,Данные!$1:$1048576,2,0)/1000</f>
        <v>122.90360000000001</v>
      </c>
      <c r="AM51" s="17"/>
      <c r="AN51" s="16">
        <f>VLOOKUP(AN52,Данные!$1:$1048576,2,0)/1000</f>
        <v>101.29520000000001</v>
      </c>
      <c r="AO51" s="17"/>
      <c r="AP51" s="16">
        <f>VLOOKUP(AP52,Данные!$1:$1048576,2,0)/1000</f>
        <v>50.287849999999999</v>
      </c>
      <c r="AQ51" s="17"/>
      <c r="AR51" s="16">
        <f>VLOOKUP(AR52,Данные!$1:$1048576,2,0)/1000</f>
        <v>64.12715</v>
      </c>
      <c r="AS51" s="17"/>
    </row>
    <row r="52" spans="4:47" ht="17.25" customHeight="1" x14ac:dyDescent="0.2">
      <c r="F52" s="4" t="s">
        <v>0</v>
      </c>
      <c r="G52" s="4"/>
      <c r="H52" s="4" t="s">
        <v>1</v>
      </c>
      <c r="I52" s="4"/>
      <c r="J52" s="4" t="s">
        <v>2</v>
      </c>
      <c r="K52" s="4"/>
      <c r="L52" s="4" t="s">
        <v>3</v>
      </c>
      <c r="M52" s="4"/>
      <c r="N52" s="4" t="s">
        <v>64</v>
      </c>
      <c r="O52" s="4"/>
      <c r="P52" s="4" t="s">
        <v>65</v>
      </c>
      <c r="Q52" s="4"/>
      <c r="R52" s="4" t="s">
        <v>66</v>
      </c>
      <c r="S52" s="4"/>
      <c r="T52" s="4" t="s">
        <v>67</v>
      </c>
      <c r="U52" s="4"/>
      <c r="V52" s="4" t="s">
        <v>68</v>
      </c>
      <c r="W52" s="4"/>
      <c r="X52" s="4" t="s">
        <v>69</v>
      </c>
      <c r="Y52" s="4"/>
      <c r="Z52" s="4" t="s">
        <v>70</v>
      </c>
      <c r="AA52" s="4"/>
      <c r="AB52" s="4" t="s">
        <v>71</v>
      </c>
      <c r="AC52" s="4"/>
      <c r="AD52" s="21"/>
      <c r="AE52" s="22"/>
      <c r="AG52" s="14"/>
      <c r="AH52" s="13"/>
      <c r="AJ52" s="20"/>
      <c r="AK52" s="20"/>
      <c r="AL52" s="23" t="s">
        <v>72</v>
      </c>
      <c r="AM52" s="24"/>
      <c r="AN52" s="23" t="s">
        <v>73</v>
      </c>
      <c r="AO52" s="24"/>
      <c r="AP52" s="23" t="s">
        <v>74</v>
      </c>
      <c r="AQ52" s="24"/>
      <c r="AR52" s="23" t="s">
        <v>75</v>
      </c>
      <c r="AS52" s="24"/>
    </row>
    <row r="53" spans="4:47" ht="17.5" customHeight="1" x14ac:dyDescent="0.2">
      <c r="AH53" s="13"/>
    </row>
    <row r="54" spans="4:47" ht="17.5" customHeight="1" x14ac:dyDescent="0.2"/>
    <row r="55" spans="4:47" ht="33.75" customHeight="1" x14ac:dyDescent="0.2">
      <c r="E55" s="25" t="s">
        <v>210</v>
      </c>
      <c r="F55" s="25"/>
      <c r="G55" s="25"/>
      <c r="H55" s="25"/>
      <c r="I55" s="26" t="s">
        <v>201</v>
      </c>
      <c r="J55" s="27"/>
      <c r="K55" s="28"/>
      <c r="L55" s="29" t="s">
        <v>193</v>
      </c>
      <c r="M55" s="29"/>
      <c r="N55" s="29"/>
    </row>
    <row r="56" spans="4:47" ht="17.5" customHeight="1" x14ac:dyDescent="0.2">
      <c r="E56" s="30" t="s">
        <v>194</v>
      </c>
      <c r="F56" s="30"/>
      <c r="G56" s="30"/>
      <c r="H56" s="30"/>
      <c r="I56" s="31">
        <f>COUNTIFS(Данные!B:B,"&gt;=150000",Данные!D:D,"&lt;&gt;Ноль")</f>
        <v>23</v>
      </c>
      <c r="J56" s="32"/>
      <c r="K56" s="33"/>
      <c r="L56" s="34">
        <f>I56/$I$62</f>
        <v>0.12432432432432433</v>
      </c>
      <c r="M56" s="35"/>
      <c r="N56" s="36"/>
    </row>
    <row r="57" spans="4:47" ht="17.5" customHeight="1" x14ac:dyDescent="0.2">
      <c r="E57" s="37" t="s">
        <v>195</v>
      </c>
      <c r="F57" s="37"/>
      <c r="G57" s="37"/>
      <c r="H57" s="37"/>
      <c r="I57" s="38">
        <f>COUNTIFS(Данные!B:B,"&gt;=70000",Данные!D:D,"&lt;&gt;Ноль")-COUNTIFS(Данные!B:B,"&gt;150000",Данные!D:D,"&lt;&gt;Ноль")</f>
        <v>41</v>
      </c>
      <c r="J57" s="32"/>
      <c r="K57" s="33"/>
      <c r="L57" s="34">
        <f t="shared" ref="L57:L61" si="0">I57/$I$62</f>
        <v>0.22162162162162163</v>
      </c>
      <c r="M57" s="35"/>
      <c r="N57" s="36"/>
    </row>
    <row r="58" spans="4:47" ht="17.5" customHeight="1" x14ac:dyDescent="0.2">
      <c r="E58" s="39" t="s">
        <v>196</v>
      </c>
      <c r="F58" s="39"/>
      <c r="G58" s="39"/>
      <c r="H58" s="39"/>
      <c r="I58" s="38">
        <f>COUNTIFS(Данные!B:B,"&gt;=25000",Данные!D:D,"&lt;&gt;Ноль")-COUNTIFS(Данные!B:B,"&gt;70000",Данные!D:D,"&lt;&gt;Ноль")</f>
        <v>83</v>
      </c>
      <c r="J58" s="32"/>
      <c r="K58" s="33"/>
      <c r="L58" s="34">
        <f t="shared" si="0"/>
        <v>0.44864864864864867</v>
      </c>
      <c r="M58" s="35"/>
      <c r="N58" s="36"/>
    </row>
    <row r="59" spans="4:47" ht="17.5" customHeight="1" x14ac:dyDescent="0.2">
      <c r="E59" s="40" t="s">
        <v>197</v>
      </c>
      <c r="F59" s="40"/>
      <c r="G59" s="40"/>
      <c r="H59" s="40"/>
      <c r="I59" s="38">
        <f>COUNTIFS(Данные!B:B,"&gt;=10000",Данные!D:D,"&lt;&gt;Ноль")-COUNTIFS(Данные!B:B,"&gt;25000",Данные!D:D,"&lt;&gt;Ноль")</f>
        <v>32</v>
      </c>
      <c r="J59" s="32"/>
      <c r="K59" s="33"/>
      <c r="L59" s="34">
        <f t="shared" si="0"/>
        <v>0.17297297297297298</v>
      </c>
      <c r="M59" s="35"/>
      <c r="N59" s="36"/>
    </row>
    <row r="60" spans="4:47" ht="17.5" customHeight="1" x14ac:dyDescent="0.2">
      <c r="E60" s="41" t="s">
        <v>198</v>
      </c>
      <c r="F60" s="41"/>
      <c r="G60" s="41"/>
      <c r="H60" s="41"/>
      <c r="I60" s="38">
        <f>COUNTIFS(Данные!B:B,"&gt;0",Данные!D:D,"&lt;&gt;Ноль")-COUNTIFS(Данные!B:B,"&gt;10000",Данные!D:D,"&lt;&gt;Ноль")</f>
        <v>4</v>
      </c>
      <c r="J60" s="32"/>
      <c r="K60" s="33"/>
      <c r="L60" s="34">
        <f t="shared" si="0"/>
        <v>2.1621621621621623E-2</v>
      </c>
      <c r="M60" s="35"/>
      <c r="N60" s="36"/>
    </row>
    <row r="61" spans="4:47" ht="17.5" customHeight="1" x14ac:dyDescent="0.2">
      <c r="E61" s="42" t="s">
        <v>199</v>
      </c>
      <c r="F61" s="42"/>
      <c r="G61" s="42"/>
      <c r="H61" s="42"/>
      <c r="I61" s="31">
        <f>COUNTIFS(Данные!B:B,"=0",Данные!D:D,"&lt;&gt;Ноль")</f>
        <v>2</v>
      </c>
      <c r="J61" s="32"/>
      <c r="K61" s="33"/>
      <c r="L61" s="34">
        <f t="shared" si="0"/>
        <v>1.0810810810810811E-2</v>
      </c>
      <c r="M61" s="35"/>
      <c r="N61" s="36"/>
    </row>
    <row r="62" spans="4:47" ht="17.5" customHeight="1" x14ac:dyDescent="0.2">
      <c r="E62" s="43" t="s">
        <v>200</v>
      </c>
      <c r="F62" s="43"/>
      <c r="G62" s="43"/>
      <c r="H62" s="43"/>
      <c r="I62" s="43">
        <f>SUM(I56:K61)</f>
        <v>185</v>
      </c>
      <c r="J62" s="43"/>
      <c r="K62" s="43"/>
      <c r="L62" s="44">
        <f>SUM(L56:N61)</f>
        <v>1</v>
      </c>
      <c r="M62" s="43"/>
      <c r="N62" s="43"/>
    </row>
    <row r="63" spans="4:47" ht="17.5" customHeight="1" x14ac:dyDescent="0.2"/>
    <row r="64" spans="4:47" ht="17.5" customHeight="1" x14ac:dyDescent="0.2"/>
    <row r="65" ht="17.5" customHeight="1" x14ac:dyDescent="0.2"/>
    <row r="66" ht="17.5" customHeight="1" x14ac:dyDescent="0.2"/>
    <row r="67" ht="17.5" customHeight="1" x14ac:dyDescent="0.2"/>
    <row r="68" ht="17.5" customHeight="1" x14ac:dyDescent="0.2"/>
    <row r="69" ht="17.5" customHeight="1" x14ac:dyDescent="0.2"/>
    <row r="70" ht="17.5" customHeight="1" x14ac:dyDescent="0.2"/>
    <row r="71" ht="17.5" customHeight="1" x14ac:dyDescent="0.2"/>
    <row r="72" ht="17.5" customHeight="1" x14ac:dyDescent="0.2"/>
    <row r="73" ht="17.5" customHeight="1" x14ac:dyDescent="0.2"/>
    <row r="74" ht="17.5" customHeight="1" x14ac:dyDescent="0.2"/>
    <row r="75" ht="17.5" customHeight="1" x14ac:dyDescent="0.2"/>
    <row r="76" ht="17.5" customHeight="1" x14ac:dyDescent="0.2"/>
    <row r="77" ht="17.5" customHeight="1" x14ac:dyDescent="0.2"/>
    <row r="78" ht="17.5" customHeight="1" x14ac:dyDescent="0.2"/>
    <row r="79" ht="17.5" customHeight="1" x14ac:dyDescent="0.2"/>
    <row r="80" ht="17.5" customHeight="1" x14ac:dyDescent="0.2"/>
    <row r="81" ht="17.5" customHeight="1" x14ac:dyDescent="0.2"/>
    <row r="82" ht="17.5" customHeight="1" x14ac:dyDescent="0.2"/>
    <row r="83" ht="17.5" customHeight="1" x14ac:dyDescent="0.2"/>
    <row r="84" ht="17.5" customHeight="1" x14ac:dyDescent="0.2"/>
    <row r="85" ht="17.5" customHeight="1" x14ac:dyDescent="0.2"/>
    <row r="86" ht="17.5" customHeight="1" x14ac:dyDescent="0.2"/>
    <row r="87" ht="17.5" customHeight="1" x14ac:dyDescent="0.2"/>
    <row r="88" ht="17.5" customHeight="1" x14ac:dyDescent="0.2"/>
    <row r="89" ht="17.5" customHeight="1" x14ac:dyDescent="0.2"/>
    <row r="90" ht="17.5" customHeight="1" x14ac:dyDescent="0.2"/>
    <row r="91" ht="17.5" customHeight="1" x14ac:dyDescent="0.2"/>
    <row r="92" ht="17.5" customHeight="1" x14ac:dyDescent="0.2"/>
    <row r="93" ht="17.5" customHeight="1" x14ac:dyDescent="0.2"/>
    <row r="94" ht="17.5" customHeight="1" x14ac:dyDescent="0.2"/>
    <row r="95" ht="17.5" customHeight="1" x14ac:dyDescent="0.2"/>
    <row r="96" ht="17.5" customHeight="1" x14ac:dyDescent="0.2"/>
    <row r="97" ht="17.5" customHeight="1" x14ac:dyDescent="0.2"/>
    <row r="98" ht="17.5" customHeight="1" x14ac:dyDescent="0.2"/>
    <row r="99" ht="17.5" customHeight="1" x14ac:dyDescent="0.2"/>
    <row r="100" ht="17.5" customHeight="1" x14ac:dyDescent="0.2"/>
    <row r="101" ht="17.5" customHeight="1" x14ac:dyDescent="0.2"/>
    <row r="102" ht="17.5" customHeight="1" x14ac:dyDescent="0.2"/>
    <row r="103" ht="17.5" customHeight="1" x14ac:dyDescent="0.2"/>
    <row r="104" ht="17.5" customHeight="1" x14ac:dyDescent="0.2"/>
    <row r="105" ht="17.5" customHeight="1" x14ac:dyDescent="0.2"/>
    <row r="106" ht="17.5" customHeight="1" x14ac:dyDescent="0.2"/>
    <row r="107" ht="17.5" customHeight="1" x14ac:dyDescent="0.2"/>
    <row r="108" ht="17.5" customHeight="1" x14ac:dyDescent="0.2"/>
    <row r="109" ht="17.5" customHeight="1" x14ac:dyDescent="0.2"/>
    <row r="110" ht="17.5" customHeight="1" x14ac:dyDescent="0.2"/>
    <row r="111" ht="17.5" customHeight="1" x14ac:dyDescent="0.2"/>
    <row r="112" ht="17.5" customHeight="1" x14ac:dyDescent="0.2"/>
    <row r="113" ht="17.5" customHeight="1" x14ac:dyDescent="0.2"/>
    <row r="114" ht="17.5" customHeight="1" x14ac:dyDescent="0.2"/>
    <row r="115" ht="17.5" customHeight="1" x14ac:dyDescent="0.2"/>
    <row r="116" ht="17.5" customHeight="1" x14ac:dyDescent="0.2"/>
    <row r="117" ht="17.5" customHeight="1" x14ac:dyDescent="0.2"/>
    <row r="118" ht="17.5" customHeight="1" x14ac:dyDescent="0.2"/>
    <row r="119" ht="17.5" customHeight="1" x14ac:dyDescent="0.2"/>
    <row r="120" ht="17.5" customHeight="1" x14ac:dyDescent="0.2"/>
    <row r="121" ht="17.5" customHeight="1" x14ac:dyDescent="0.2"/>
    <row r="122" ht="17.5" customHeight="1" x14ac:dyDescent="0.2"/>
    <row r="123" ht="17.5" customHeight="1" x14ac:dyDescent="0.2"/>
    <row r="124" ht="17.5" customHeight="1" x14ac:dyDescent="0.2"/>
    <row r="125" ht="17.5" customHeight="1" x14ac:dyDescent="0.2"/>
    <row r="126" ht="17.5" customHeight="1" x14ac:dyDescent="0.2"/>
    <row r="127" ht="17.5" customHeight="1" x14ac:dyDescent="0.2"/>
    <row r="128" ht="17.5" customHeight="1" x14ac:dyDescent="0.2"/>
    <row r="129" ht="17.5" customHeight="1" x14ac:dyDescent="0.2"/>
    <row r="130" ht="17.5" customHeight="1" x14ac:dyDescent="0.2"/>
    <row r="131" ht="17.5" customHeight="1" x14ac:dyDescent="0.2"/>
    <row r="132" ht="17.5" customHeight="1" x14ac:dyDescent="0.2"/>
    <row r="133" ht="17.5" customHeight="1" x14ac:dyDescent="0.2"/>
    <row r="134" ht="17.5" customHeight="1" x14ac:dyDescent="0.2"/>
    <row r="135" ht="17.5" customHeight="1" x14ac:dyDescent="0.2"/>
    <row r="136" ht="17.5" customHeight="1" x14ac:dyDescent="0.2"/>
    <row r="137" ht="17.5" customHeight="1" x14ac:dyDescent="0.2"/>
    <row r="138" ht="17.5" customHeight="1" x14ac:dyDescent="0.2"/>
    <row r="139" ht="17.5" customHeight="1" x14ac:dyDescent="0.2"/>
    <row r="140" ht="17.5" customHeight="1" x14ac:dyDescent="0.2"/>
    <row r="141" ht="17.5" customHeight="1" x14ac:dyDescent="0.2"/>
    <row r="142" ht="17.5" customHeight="1" x14ac:dyDescent="0.2"/>
    <row r="143" ht="17.5" customHeight="1" x14ac:dyDescent="0.2"/>
    <row r="144" ht="17.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</sheetData>
  <mergeCells count="397">
    <mergeCell ref="P7:AD7"/>
    <mergeCell ref="T8:Z8"/>
    <mergeCell ref="D17:D18"/>
    <mergeCell ref="E17:E18"/>
    <mergeCell ref="D19:D20"/>
    <mergeCell ref="E19:E20"/>
    <mergeCell ref="D21:D22"/>
    <mergeCell ref="E21:E22"/>
    <mergeCell ref="D11:D12"/>
    <mergeCell ref="E11:E12"/>
    <mergeCell ref="D13:D14"/>
    <mergeCell ref="E13:E14"/>
    <mergeCell ref="D15:D16"/>
    <mergeCell ref="E15:E16"/>
    <mergeCell ref="AD10:AE10"/>
    <mergeCell ref="N19:N20"/>
    <mergeCell ref="O19:O20"/>
    <mergeCell ref="N21:N22"/>
    <mergeCell ref="O21:O22"/>
    <mergeCell ref="AC21:AC22"/>
    <mergeCell ref="AB15:AB16"/>
    <mergeCell ref="AC15:AC16"/>
    <mergeCell ref="AB17:AB18"/>
    <mergeCell ref="AC17:AC18"/>
    <mergeCell ref="D41:D42"/>
    <mergeCell ref="E41:E42"/>
    <mergeCell ref="D43:D44"/>
    <mergeCell ref="E43:E44"/>
    <mergeCell ref="F10:G10"/>
    <mergeCell ref="F9:G9"/>
    <mergeCell ref="D35:D36"/>
    <mergeCell ref="E35:E36"/>
    <mergeCell ref="D37:D38"/>
    <mergeCell ref="E37:E38"/>
    <mergeCell ref="D39:D40"/>
    <mergeCell ref="E39:E40"/>
    <mergeCell ref="D29:D30"/>
    <mergeCell ref="E29:E30"/>
    <mergeCell ref="D31:D32"/>
    <mergeCell ref="E31:E32"/>
    <mergeCell ref="D33:D34"/>
    <mergeCell ref="E33:E34"/>
    <mergeCell ref="D23:D24"/>
    <mergeCell ref="E23:E24"/>
    <mergeCell ref="D25:D26"/>
    <mergeCell ref="E25:E26"/>
    <mergeCell ref="D27:D28"/>
    <mergeCell ref="E27:E28"/>
    <mergeCell ref="AF10:AG10"/>
    <mergeCell ref="AF9:AG9"/>
    <mergeCell ref="AH9:AI9"/>
    <mergeCell ref="AJ9:AK9"/>
    <mergeCell ref="H10:I10"/>
    <mergeCell ref="J10:K10"/>
    <mergeCell ref="L10:M10"/>
    <mergeCell ref="N10:O10"/>
    <mergeCell ref="P10:Q10"/>
    <mergeCell ref="R10:S10"/>
    <mergeCell ref="T10:U10"/>
    <mergeCell ref="T9:U9"/>
    <mergeCell ref="V9:W9"/>
    <mergeCell ref="X9:Y9"/>
    <mergeCell ref="Z9:AA9"/>
    <mergeCell ref="AB9:AC9"/>
    <mergeCell ref="AD9:AE9"/>
    <mergeCell ref="H9:I9"/>
    <mergeCell ref="J9:K9"/>
    <mergeCell ref="L9:M9"/>
    <mergeCell ref="N9:O9"/>
    <mergeCell ref="P9:Q9"/>
    <mergeCell ref="R9:S9"/>
    <mergeCell ref="D49:D50"/>
    <mergeCell ref="E49:E50"/>
    <mergeCell ref="AL9:AM9"/>
    <mergeCell ref="AN9:AO9"/>
    <mergeCell ref="AP9:AQ9"/>
    <mergeCell ref="AR9:AS9"/>
    <mergeCell ref="AL10:AM10"/>
    <mergeCell ref="AN10:AO10"/>
    <mergeCell ref="AP10:AQ10"/>
    <mergeCell ref="AR10:AS10"/>
    <mergeCell ref="AH10:AI10"/>
    <mergeCell ref="AJ10:AK10"/>
    <mergeCell ref="D45:D46"/>
    <mergeCell ref="E45:E46"/>
    <mergeCell ref="D47:D48"/>
    <mergeCell ref="E47:E48"/>
    <mergeCell ref="N15:N16"/>
    <mergeCell ref="O15:O16"/>
    <mergeCell ref="N17:N18"/>
    <mergeCell ref="O17:O18"/>
    <mergeCell ref="V10:W10"/>
    <mergeCell ref="X10:Y10"/>
    <mergeCell ref="Z10:AA10"/>
    <mergeCell ref="AB10:AC10"/>
    <mergeCell ref="AT17:AT18"/>
    <mergeCell ref="AU17:AU18"/>
    <mergeCell ref="AT19:AT20"/>
    <mergeCell ref="AU19:AU20"/>
    <mergeCell ref="AT21:AT22"/>
    <mergeCell ref="AU21:AU22"/>
    <mergeCell ref="AT11:AT12"/>
    <mergeCell ref="AU11:AU12"/>
    <mergeCell ref="AT13:AT14"/>
    <mergeCell ref="AU13:AU14"/>
    <mergeCell ref="AT15:AT16"/>
    <mergeCell ref="AU15:AU16"/>
    <mergeCell ref="AT29:AT30"/>
    <mergeCell ref="AU29:AU30"/>
    <mergeCell ref="AT31:AT32"/>
    <mergeCell ref="AU31:AU32"/>
    <mergeCell ref="AT33:AT34"/>
    <mergeCell ref="AU33:AU34"/>
    <mergeCell ref="AT23:AT24"/>
    <mergeCell ref="AU23:AU24"/>
    <mergeCell ref="AT25:AT26"/>
    <mergeCell ref="AU25:AU26"/>
    <mergeCell ref="AT27:AT28"/>
    <mergeCell ref="AU27:AU28"/>
    <mergeCell ref="AT41:AT42"/>
    <mergeCell ref="AU41:AU42"/>
    <mergeCell ref="AT43:AT44"/>
    <mergeCell ref="AU43:AU44"/>
    <mergeCell ref="AT45:AT46"/>
    <mergeCell ref="AU45:AU46"/>
    <mergeCell ref="AT35:AT36"/>
    <mergeCell ref="AU35:AU36"/>
    <mergeCell ref="AT37:AT38"/>
    <mergeCell ref="AU37:AU38"/>
    <mergeCell ref="AT39:AT40"/>
    <mergeCell ref="AU39:AU40"/>
    <mergeCell ref="AT47:AT48"/>
    <mergeCell ref="AU47:AU48"/>
    <mergeCell ref="AT49:AT50"/>
    <mergeCell ref="AU49:AU50"/>
    <mergeCell ref="F51:G51"/>
    <mergeCell ref="H51:I51"/>
    <mergeCell ref="J51:K51"/>
    <mergeCell ref="L51:M51"/>
    <mergeCell ref="N51:O51"/>
    <mergeCell ref="P51:Q51"/>
    <mergeCell ref="AJ47:AJ49"/>
    <mergeCell ref="AP51:AQ51"/>
    <mergeCell ref="AR51:AS51"/>
    <mergeCell ref="AC41:AC42"/>
    <mergeCell ref="AB33:AB34"/>
    <mergeCell ref="AC33:AC34"/>
    <mergeCell ref="AB35:AB36"/>
    <mergeCell ref="AN52:AO52"/>
    <mergeCell ref="AP52:AQ52"/>
    <mergeCell ref="AR52:AS52"/>
    <mergeCell ref="V52:W52"/>
    <mergeCell ref="X52:Y52"/>
    <mergeCell ref="Z52:AA52"/>
    <mergeCell ref="AB52:AC52"/>
    <mergeCell ref="AD51:AE52"/>
    <mergeCell ref="V51:W51"/>
    <mergeCell ref="X51:Y51"/>
    <mergeCell ref="Z51:AA51"/>
    <mergeCell ref="AB51:AC51"/>
    <mergeCell ref="AL51:AM51"/>
    <mergeCell ref="AL52:AM52"/>
    <mergeCell ref="AN51:AO51"/>
    <mergeCell ref="N52:O52"/>
    <mergeCell ref="P52:Q52"/>
    <mergeCell ref="R52:S52"/>
    <mergeCell ref="T52:U52"/>
    <mergeCell ref="R51:S51"/>
    <mergeCell ref="T51:U51"/>
    <mergeCell ref="T15:T16"/>
    <mergeCell ref="U15:U16"/>
    <mergeCell ref="T17:T18"/>
    <mergeCell ref="U17:U18"/>
    <mergeCell ref="T19:T20"/>
    <mergeCell ref="U19:U20"/>
    <mergeCell ref="V37:V38"/>
    <mergeCell ref="W37:W38"/>
    <mergeCell ref="V39:V40"/>
    <mergeCell ref="W39:W40"/>
    <mergeCell ref="V33:V34"/>
    <mergeCell ref="W33:W34"/>
    <mergeCell ref="V35:V36"/>
    <mergeCell ref="W35:W36"/>
    <mergeCell ref="W19:W20"/>
    <mergeCell ref="T27:T28"/>
    <mergeCell ref="U27:U28"/>
    <mergeCell ref="T21:T22"/>
    <mergeCell ref="U21:U22"/>
    <mergeCell ref="T23:T24"/>
    <mergeCell ref="U23:U24"/>
    <mergeCell ref="T25:T26"/>
    <mergeCell ref="U25:U26"/>
    <mergeCell ref="V41:V42"/>
    <mergeCell ref="W41:W42"/>
    <mergeCell ref="AB27:AB28"/>
    <mergeCell ref="AB21:AB22"/>
    <mergeCell ref="AB23:AB24"/>
    <mergeCell ref="AB25:AB26"/>
    <mergeCell ref="AB37:AB38"/>
    <mergeCell ref="AB39:AB40"/>
    <mergeCell ref="AB41:AB42"/>
    <mergeCell ref="AL15:AL16"/>
    <mergeCell ref="AM15:AM16"/>
    <mergeCell ref="AL17:AL18"/>
    <mergeCell ref="AM17:AM18"/>
    <mergeCell ref="AL19:AL20"/>
    <mergeCell ref="AM19:AM20"/>
    <mergeCell ref="AL21:AL22"/>
    <mergeCell ref="AM21:AM22"/>
    <mergeCell ref="V21:V22"/>
    <mergeCell ref="W21:W22"/>
    <mergeCell ref="V15:V16"/>
    <mergeCell ref="W15:W16"/>
    <mergeCell ref="AB19:AB20"/>
    <mergeCell ref="AC19:AC20"/>
    <mergeCell ref="AD21:AD22"/>
    <mergeCell ref="AE21:AE22"/>
    <mergeCell ref="AD15:AD16"/>
    <mergeCell ref="AE15:AE16"/>
    <mergeCell ref="AD17:AD18"/>
    <mergeCell ref="AE17:AE18"/>
    <mergeCell ref="AD19:AD20"/>
    <mergeCell ref="AE19:AE20"/>
    <mergeCell ref="V19:V20"/>
    <mergeCell ref="AL23:AL24"/>
    <mergeCell ref="AM23:AM24"/>
    <mergeCell ref="AL25:AL26"/>
    <mergeCell ref="AM25:AM26"/>
    <mergeCell ref="AL27:AL28"/>
    <mergeCell ref="AM27:AM28"/>
    <mergeCell ref="V27:V28"/>
    <mergeCell ref="W27:W28"/>
    <mergeCell ref="V23:V24"/>
    <mergeCell ref="W23:W24"/>
    <mergeCell ref="V25:V26"/>
    <mergeCell ref="W25:W26"/>
    <mergeCell ref="AC27:AC28"/>
    <mergeCell ref="AD23:AD24"/>
    <mergeCell ref="AE23:AE24"/>
    <mergeCell ref="AD25:AD26"/>
    <mergeCell ref="AE25:AE26"/>
    <mergeCell ref="AC23:AC24"/>
    <mergeCell ref="AC25:AC26"/>
    <mergeCell ref="AJ39:AJ40"/>
    <mergeCell ref="AK27:AK28"/>
    <mergeCell ref="L15:L16"/>
    <mergeCell ref="M15:M16"/>
    <mergeCell ref="L17:L18"/>
    <mergeCell ref="M17:M18"/>
    <mergeCell ref="L19:L20"/>
    <mergeCell ref="M19:M20"/>
    <mergeCell ref="L21:L22"/>
    <mergeCell ref="M21:M22"/>
    <mergeCell ref="AJ21:AJ22"/>
    <mergeCell ref="AK21:AK22"/>
    <mergeCell ref="AJ23:AJ24"/>
    <mergeCell ref="AK23:AK24"/>
    <mergeCell ref="AJ25:AJ26"/>
    <mergeCell ref="AK25:AK26"/>
    <mergeCell ref="AJ15:AJ16"/>
    <mergeCell ref="AK15:AK16"/>
    <mergeCell ref="AJ17:AJ18"/>
    <mergeCell ref="AK17:AK18"/>
    <mergeCell ref="AJ19:AJ20"/>
    <mergeCell ref="AK19:AK20"/>
    <mergeCell ref="V17:V18"/>
    <mergeCell ref="W17:W18"/>
    <mergeCell ref="L33:L34"/>
    <mergeCell ref="M33:M34"/>
    <mergeCell ref="N33:N34"/>
    <mergeCell ref="O33:O34"/>
    <mergeCell ref="N25:N26"/>
    <mergeCell ref="O25:O26"/>
    <mergeCell ref="L35:L36"/>
    <mergeCell ref="M35:M36"/>
    <mergeCell ref="N35:N36"/>
    <mergeCell ref="O35:O36"/>
    <mergeCell ref="L23:L24"/>
    <mergeCell ref="M23:M24"/>
    <mergeCell ref="L25:L26"/>
    <mergeCell ref="M25:M26"/>
    <mergeCell ref="L27:L28"/>
    <mergeCell ref="M27:M28"/>
    <mergeCell ref="AJ27:AJ28"/>
    <mergeCell ref="AD27:AD28"/>
    <mergeCell ref="AE27:AE28"/>
    <mergeCell ref="N27:N28"/>
    <mergeCell ref="O27:O28"/>
    <mergeCell ref="N23:N24"/>
    <mergeCell ref="O23:O24"/>
    <mergeCell ref="L41:L42"/>
    <mergeCell ref="M41:M42"/>
    <mergeCell ref="N41:N42"/>
    <mergeCell ref="O41:O42"/>
    <mergeCell ref="L43:L44"/>
    <mergeCell ref="M43:M44"/>
    <mergeCell ref="N43:N44"/>
    <mergeCell ref="O43:O44"/>
    <mergeCell ref="L37:L38"/>
    <mergeCell ref="M37:M38"/>
    <mergeCell ref="N37:N38"/>
    <mergeCell ref="O37:O38"/>
    <mergeCell ref="L39:L40"/>
    <mergeCell ref="M39:M40"/>
    <mergeCell ref="N39:N40"/>
    <mergeCell ref="O39:O40"/>
    <mergeCell ref="T43:T44"/>
    <mergeCell ref="U43:U44"/>
    <mergeCell ref="AB43:AB44"/>
    <mergeCell ref="AC43:AC44"/>
    <mergeCell ref="V43:V44"/>
    <mergeCell ref="W43:W44"/>
    <mergeCell ref="V45:V46"/>
    <mergeCell ref="W45:W46"/>
    <mergeCell ref="L45:L46"/>
    <mergeCell ref="M45:M46"/>
    <mergeCell ref="N45:N46"/>
    <mergeCell ref="O45:O46"/>
    <mergeCell ref="AD33:AD34"/>
    <mergeCell ref="AE33:AE34"/>
    <mergeCell ref="AD35:AD36"/>
    <mergeCell ref="AE35:AE36"/>
    <mergeCell ref="AD37:AD38"/>
    <mergeCell ref="AE37:AE38"/>
    <mergeCell ref="AD39:AD40"/>
    <mergeCell ref="AE39:AE40"/>
    <mergeCell ref="T39:T40"/>
    <mergeCell ref="U39:U40"/>
    <mergeCell ref="T33:T34"/>
    <mergeCell ref="U33:U34"/>
    <mergeCell ref="T35:T36"/>
    <mergeCell ref="U35:U36"/>
    <mergeCell ref="T37:T38"/>
    <mergeCell ref="U37:U38"/>
    <mergeCell ref="AC35:AC36"/>
    <mergeCell ref="AC37:AC38"/>
    <mergeCell ref="AC39:AC40"/>
    <mergeCell ref="AL33:AL34"/>
    <mergeCell ref="AM33:AM34"/>
    <mergeCell ref="AJ35:AJ36"/>
    <mergeCell ref="AK35:AK36"/>
    <mergeCell ref="AL35:AL36"/>
    <mergeCell ref="AM35:AM36"/>
    <mergeCell ref="AD41:AD42"/>
    <mergeCell ref="AE41:AE42"/>
    <mergeCell ref="AD43:AD44"/>
    <mergeCell ref="AE43:AE44"/>
    <mergeCell ref="AJ33:AJ34"/>
    <mergeCell ref="AK33:AK34"/>
    <mergeCell ref="AJ37:AJ38"/>
    <mergeCell ref="AK37:AK38"/>
    <mergeCell ref="AJ41:AJ42"/>
    <mergeCell ref="AK41:AK42"/>
    <mergeCell ref="AL41:AL42"/>
    <mergeCell ref="AM41:AM42"/>
    <mergeCell ref="AJ43:AJ44"/>
    <mergeCell ref="AK43:AK44"/>
    <mergeCell ref="AL43:AL44"/>
    <mergeCell ref="AM43:AM44"/>
    <mergeCell ref="AL37:AL38"/>
    <mergeCell ref="AM37:AM38"/>
    <mergeCell ref="AK39:AK40"/>
    <mergeCell ref="AL39:AL40"/>
    <mergeCell ref="AM39:AM40"/>
    <mergeCell ref="E57:H57"/>
    <mergeCell ref="I57:K57"/>
    <mergeCell ref="L57:N57"/>
    <mergeCell ref="E58:H58"/>
    <mergeCell ref="I58:K58"/>
    <mergeCell ref="L58:N58"/>
    <mergeCell ref="AE47:AE49"/>
    <mergeCell ref="E55:H55"/>
    <mergeCell ref="I55:K55"/>
    <mergeCell ref="L55:N55"/>
    <mergeCell ref="E56:H56"/>
    <mergeCell ref="I56:K56"/>
    <mergeCell ref="L56:N56"/>
    <mergeCell ref="F52:G52"/>
    <mergeCell ref="H52:I52"/>
    <mergeCell ref="J52:K52"/>
    <mergeCell ref="L52:M52"/>
    <mergeCell ref="T45:T46"/>
    <mergeCell ref="U45:U46"/>
    <mergeCell ref="T41:T42"/>
    <mergeCell ref="U41:U42"/>
    <mergeCell ref="E61:H61"/>
    <mergeCell ref="I61:K61"/>
    <mergeCell ref="L61:N61"/>
    <mergeCell ref="E62:H62"/>
    <mergeCell ref="I62:K62"/>
    <mergeCell ref="L62:N62"/>
    <mergeCell ref="E59:H59"/>
    <mergeCell ref="I59:K59"/>
    <mergeCell ref="L59:N59"/>
    <mergeCell ref="E60:H60"/>
    <mergeCell ref="I60:K60"/>
    <mergeCell ref="L60:N60"/>
  </mergeCells>
  <conditionalFormatting sqref="E11:E50 F10:AS10 AT11:AT50 AL51:AS51 F51:AC51 M15:N28 U15:V28 AC15:AD28 AK15:AL28 AK33:AL44 AC33:AD44 U33:V46 M33:N46">
    <cfRule type="cellIs" dxfId="5" priority="1" stopIfTrue="1" operator="greaterThan">
      <formula>150</formula>
    </cfRule>
    <cfRule type="cellIs" dxfId="4" priority="2" stopIfTrue="1" operator="between">
      <formula>70.00000001</formula>
      <formula>150</formula>
    </cfRule>
    <cfRule type="cellIs" dxfId="3" priority="3" stopIfTrue="1" operator="between">
      <formula>25.000000001</formula>
      <formula>70</formula>
    </cfRule>
    <cfRule type="cellIs" dxfId="2" priority="4" stopIfTrue="1" operator="between">
      <formula>10.00000001</formula>
      <formula>25</formula>
    </cfRule>
    <cfRule type="cellIs" dxfId="1" priority="5" stopIfTrue="1" operator="between">
      <formula>0.000001</formula>
      <formula>10</formula>
    </cfRule>
    <cfRule type="cellIs" dxfId="0" priority="6" stopIfTrue="1" operator="equal">
      <formula>0</formula>
    </cfRule>
  </conditionalFormatting>
  <pageMargins left="0.17" right="0.17" top="0.18" bottom="0.16" header="0.17" footer="0.16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92"/>
  <sheetViews>
    <sheetView workbookViewId="0">
      <pane ySplit="7" topLeftCell="A8" activePane="bottomLeft" state="frozen"/>
      <selection pane="bottomLeft" sqref="A1:XFD1"/>
    </sheetView>
  </sheetViews>
  <sheetFormatPr baseColWidth="10" defaultColWidth="8.83203125" defaultRowHeight="16" x14ac:dyDescent="0.2"/>
  <cols>
    <col min="1" max="1" width="9.1640625" style="49" customWidth="1"/>
    <col min="2" max="2" width="15.1640625" style="52" customWidth="1"/>
    <col min="3" max="3" width="10.5" style="47" customWidth="1"/>
    <col min="4" max="4" width="8.83203125" style="47"/>
    <col min="5" max="5" width="14.5" style="47" customWidth="1"/>
    <col min="6" max="16384" width="8.83203125" style="47"/>
  </cols>
  <sheetData>
    <row r="7" spans="1:6" ht="64" x14ac:dyDescent="0.2">
      <c r="A7" s="45" t="s">
        <v>184</v>
      </c>
      <c r="B7" s="46" t="s">
        <v>185</v>
      </c>
      <c r="C7" s="46" t="s">
        <v>192</v>
      </c>
      <c r="E7" s="46" t="s">
        <v>203</v>
      </c>
      <c r="F7" s="48">
        <v>10000</v>
      </c>
    </row>
    <row r="8" spans="1:6" x14ac:dyDescent="0.2">
      <c r="A8" s="49" t="s">
        <v>0</v>
      </c>
      <c r="B8" s="48">
        <v>22375.15</v>
      </c>
      <c r="C8" s="47" t="str">
        <f>IF(B8&lt;$F$7,"выбрать","оставить")</f>
        <v>оставить</v>
      </c>
    </row>
    <row r="9" spans="1:6" x14ac:dyDescent="0.2">
      <c r="A9" s="49" t="s">
        <v>1</v>
      </c>
      <c r="B9" s="48">
        <v>207143.65</v>
      </c>
      <c r="C9" s="47" t="str">
        <f t="shared" ref="C9:C72" si="0">IF(B9&lt;$F$7,"выбрать","оставить")</f>
        <v>оставить</v>
      </c>
    </row>
    <row r="10" spans="1:6" x14ac:dyDescent="0.2">
      <c r="A10" s="49" t="s">
        <v>2</v>
      </c>
      <c r="B10" s="48">
        <v>161988.05000000002</v>
      </c>
      <c r="C10" s="47" t="str">
        <f t="shared" si="0"/>
        <v>оставить</v>
      </c>
    </row>
    <row r="11" spans="1:6" x14ac:dyDescent="0.2">
      <c r="A11" s="49" t="s">
        <v>3</v>
      </c>
      <c r="B11" s="48">
        <v>55924.150000000009</v>
      </c>
      <c r="C11" s="47" t="str">
        <f t="shared" si="0"/>
        <v>оставить</v>
      </c>
    </row>
    <row r="12" spans="1:6" x14ac:dyDescent="0.2">
      <c r="A12" s="49" t="s">
        <v>64</v>
      </c>
      <c r="B12" s="48">
        <v>107224.20000000001</v>
      </c>
      <c r="C12" s="47" t="str">
        <f t="shared" si="0"/>
        <v>оставить</v>
      </c>
    </row>
    <row r="13" spans="1:6" x14ac:dyDescent="0.2">
      <c r="A13" s="49" t="s">
        <v>65</v>
      </c>
      <c r="B13" s="48">
        <v>105352.74999999999</v>
      </c>
      <c r="C13" s="47" t="str">
        <f t="shared" si="0"/>
        <v>оставить</v>
      </c>
    </row>
    <row r="14" spans="1:6" x14ac:dyDescent="0.2">
      <c r="A14" s="49" t="s">
        <v>66</v>
      </c>
      <c r="B14" s="48">
        <v>111113.25</v>
      </c>
      <c r="C14" s="47" t="str">
        <f t="shared" si="0"/>
        <v>оставить</v>
      </c>
    </row>
    <row r="15" spans="1:6" x14ac:dyDescent="0.2">
      <c r="A15" s="49" t="s">
        <v>67</v>
      </c>
      <c r="B15" s="48">
        <v>109674.90000000002</v>
      </c>
      <c r="C15" s="47" t="str">
        <f t="shared" si="0"/>
        <v>оставить</v>
      </c>
    </row>
    <row r="16" spans="1:6" x14ac:dyDescent="0.2">
      <c r="A16" s="49" t="s">
        <v>68</v>
      </c>
      <c r="B16" s="48">
        <v>89519.299999999988</v>
      </c>
      <c r="C16" s="47" t="str">
        <f t="shared" si="0"/>
        <v>оставить</v>
      </c>
    </row>
    <row r="17" spans="1:3" x14ac:dyDescent="0.2">
      <c r="A17" s="49" t="s">
        <v>69</v>
      </c>
      <c r="B17" s="48">
        <v>246856.55000000005</v>
      </c>
      <c r="C17" s="47" t="str">
        <f t="shared" si="0"/>
        <v>оставить</v>
      </c>
    </row>
    <row r="18" spans="1:3" x14ac:dyDescent="0.2">
      <c r="A18" s="49" t="s">
        <v>70</v>
      </c>
      <c r="B18" s="48">
        <v>344322.05000000005</v>
      </c>
      <c r="C18" s="47" t="str">
        <f t="shared" si="0"/>
        <v>оставить</v>
      </c>
    </row>
    <row r="19" spans="1:3" x14ac:dyDescent="0.2">
      <c r="A19" s="49" t="s">
        <v>71</v>
      </c>
      <c r="B19" s="48">
        <v>281191.05</v>
      </c>
      <c r="C19" s="47" t="str">
        <f t="shared" si="0"/>
        <v>оставить</v>
      </c>
    </row>
    <row r="20" spans="1:3" x14ac:dyDescent="0.2">
      <c r="A20" s="49" t="s">
        <v>72</v>
      </c>
      <c r="B20" s="48">
        <v>122903.6</v>
      </c>
      <c r="C20" s="47" t="str">
        <f t="shared" si="0"/>
        <v>оставить</v>
      </c>
    </row>
    <row r="21" spans="1:3" x14ac:dyDescent="0.2">
      <c r="A21" s="49" t="s">
        <v>73</v>
      </c>
      <c r="B21" s="48">
        <v>101295.20000000001</v>
      </c>
      <c r="C21" s="47" t="str">
        <f t="shared" si="0"/>
        <v>оставить</v>
      </c>
    </row>
    <row r="22" spans="1:3" x14ac:dyDescent="0.2">
      <c r="A22" s="49" t="s">
        <v>74</v>
      </c>
      <c r="B22" s="48">
        <v>50287.85</v>
      </c>
      <c r="C22" s="47" t="str">
        <f t="shared" si="0"/>
        <v>оставить</v>
      </c>
    </row>
    <row r="23" spans="1:3" x14ac:dyDescent="0.2">
      <c r="A23" s="49" t="s">
        <v>75</v>
      </c>
      <c r="B23" s="48">
        <v>64127.15</v>
      </c>
      <c r="C23" s="47" t="str">
        <f t="shared" si="0"/>
        <v>оставить</v>
      </c>
    </row>
    <row r="24" spans="1:3" x14ac:dyDescent="0.2">
      <c r="A24" s="49" t="s">
        <v>4</v>
      </c>
      <c r="B24" s="48">
        <v>82461.650000000009</v>
      </c>
      <c r="C24" s="47" t="str">
        <f t="shared" si="0"/>
        <v>оставить</v>
      </c>
    </row>
    <row r="25" spans="1:3" x14ac:dyDescent="0.2">
      <c r="A25" s="49" t="s">
        <v>5</v>
      </c>
      <c r="B25" s="48">
        <v>202626.59999999998</v>
      </c>
      <c r="C25" s="47" t="str">
        <f t="shared" si="0"/>
        <v>оставить</v>
      </c>
    </row>
    <row r="26" spans="1:3" x14ac:dyDescent="0.2">
      <c r="A26" s="49" t="s">
        <v>23</v>
      </c>
      <c r="B26" s="48">
        <v>78878.449999999983</v>
      </c>
      <c r="C26" s="47" t="str">
        <f t="shared" si="0"/>
        <v>оставить</v>
      </c>
    </row>
    <row r="27" spans="1:3" x14ac:dyDescent="0.2">
      <c r="A27" s="49" t="s">
        <v>22</v>
      </c>
      <c r="B27" s="48">
        <v>21902.7</v>
      </c>
      <c r="C27" s="47" t="str">
        <f t="shared" si="0"/>
        <v>оставить</v>
      </c>
    </row>
    <row r="28" spans="1:3" x14ac:dyDescent="0.2">
      <c r="A28" s="49" t="s">
        <v>21</v>
      </c>
      <c r="B28" s="48">
        <v>80330.419999999969</v>
      </c>
      <c r="C28" s="47" t="str">
        <f t="shared" si="0"/>
        <v>оставить</v>
      </c>
    </row>
    <row r="29" spans="1:3" x14ac:dyDescent="0.2">
      <c r="A29" s="49" t="s">
        <v>20</v>
      </c>
      <c r="B29" s="48">
        <v>97845.5</v>
      </c>
      <c r="C29" s="47" t="str">
        <f t="shared" si="0"/>
        <v>оставить</v>
      </c>
    </row>
    <row r="30" spans="1:3" x14ac:dyDescent="0.2">
      <c r="A30" s="49" t="s">
        <v>19</v>
      </c>
      <c r="B30" s="48">
        <v>40728.490000000005</v>
      </c>
      <c r="C30" s="47" t="str">
        <f t="shared" si="0"/>
        <v>оставить</v>
      </c>
    </row>
    <row r="31" spans="1:3" x14ac:dyDescent="0.2">
      <c r="A31" s="49" t="s">
        <v>18</v>
      </c>
      <c r="B31" s="48">
        <v>32787.15</v>
      </c>
      <c r="C31" s="47" t="str">
        <f t="shared" si="0"/>
        <v>оставить</v>
      </c>
    </row>
    <row r="32" spans="1:3" x14ac:dyDescent="0.2">
      <c r="A32" s="49" t="s">
        <v>17</v>
      </c>
      <c r="B32" s="48">
        <v>53937.95</v>
      </c>
      <c r="C32" s="47" t="str">
        <f t="shared" si="0"/>
        <v>оставить</v>
      </c>
    </row>
    <row r="33" spans="1:3" x14ac:dyDescent="0.2">
      <c r="A33" s="49" t="s">
        <v>16</v>
      </c>
      <c r="B33" s="48">
        <v>32525.049999999992</v>
      </c>
      <c r="C33" s="47" t="str">
        <f t="shared" si="0"/>
        <v>оставить</v>
      </c>
    </row>
    <row r="34" spans="1:3" x14ac:dyDescent="0.2">
      <c r="A34" s="49" t="s">
        <v>15</v>
      </c>
      <c r="B34" s="48">
        <v>46731.649999999994</v>
      </c>
      <c r="C34" s="47" t="str">
        <f t="shared" si="0"/>
        <v>оставить</v>
      </c>
    </row>
    <row r="35" spans="1:3" x14ac:dyDescent="0.2">
      <c r="A35" s="49" t="s">
        <v>14</v>
      </c>
      <c r="B35" s="48">
        <v>52569.200000000004</v>
      </c>
      <c r="C35" s="47" t="str">
        <f t="shared" si="0"/>
        <v>оставить</v>
      </c>
    </row>
    <row r="36" spans="1:3" x14ac:dyDescent="0.2">
      <c r="A36" s="49" t="s">
        <v>13</v>
      </c>
      <c r="B36" s="48">
        <v>64074.200000000012</v>
      </c>
      <c r="C36" s="47" t="str">
        <f t="shared" si="0"/>
        <v>оставить</v>
      </c>
    </row>
    <row r="37" spans="1:3" x14ac:dyDescent="0.2">
      <c r="A37" s="49" t="s">
        <v>12</v>
      </c>
      <c r="B37" s="48">
        <v>53032.240000000005</v>
      </c>
      <c r="C37" s="47" t="str">
        <f t="shared" si="0"/>
        <v>оставить</v>
      </c>
    </row>
    <row r="38" spans="1:3" x14ac:dyDescent="0.2">
      <c r="A38" s="49" t="s">
        <v>11</v>
      </c>
      <c r="B38" s="48">
        <v>72053.55</v>
      </c>
      <c r="C38" s="47" t="str">
        <f t="shared" si="0"/>
        <v>оставить</v>
      </c>
    </row>
    <row r="39" spans="1:3" x14ac:dyDescent="0.2">
      <c r="A39" s="49" t="s">
        <v>10</v>
      </c>
      <c r="B39" s="48">
        <v>212693.94999999958</v>
      </c>
      <c r="C39" s="47" t="str">
        <f t="shared" si="0"/>
        <v>оставить</v>
      </c>
    </row>
    <row r="40" spans="1:3" x14ac:dyDescent="0.2">
      <c r="A40" s="49" t="s">
        <v>9</v>
      </c>
      <c r="B40" s="48">
        <v>170517.80000000028</v>
      </c>
      <c r="C40" s="47" t="str">
        <f t="shared" si="0"/>
        <v>оставить</v>
      </c>
    </row>
    <row r="41" spans="1:3" x14ac:dyDescent="0.2">
      <c r="A41" s="49" t="s">
        <v>8</v>
      </c>
      <c r="B41" s="48">
        <v>30624.350000000006</v>
      </c>
      <c r="C41" s="47" t="str">
        <f t="shared" si="0"/>
        <v>оставить</v>
      </c>
    </row>
    <row r="42" spans="1:3" x14ac:dyDescent="0.2">
      <c r="A42" s="49" t="s">
        <v>7</v>
      </c>
      <c r="B42" s="48">
        <v>33778.71</v>
      </c>
      <c r="C42" s="47" t="str">
        <f t="shared" si="0"/>
        <v>оставить</v>
      </c>
    </row>
    <row r="43" spans="1:3" x14ac:dyDescent="0.2">
      <c r="A43" s="49" t="s">
        <v>6</v>
      </c>
      <c r="B43" s="48">
        <v>42622.899999999994</v>
      </c>
      <c r="C43" s="47" t="str">
        <f t="shared" si="0"/>
        <v>оставить</v>
      </c>
    </row>
    <row r="44" spans="1:3" x14ac:dyDescent="0.2">
      <c r="A44" s="49" t="s">
        <v>24</v>
      </c>
      <c r="B44" s="48">
        <v>29083.999999999996</v>
      </c>
      <c r="C44" s="47" t="str">
        <f t="shared" si="0"/>
        <v>оставить</v>
      </c>
    </row>
    <row r="45" spans="1:3" x14ac:dyDescent="0.2">
      <c r="A45" s="49" t="s">
        <v>25</v>
      </c>
      <c r="B45" s="48">
        <v>32569.400000000005</v>
      </c>
      <c r="C45" s="47" t="str">
        <f t="shared" si="0"/>
        <v>оставить</v>
      </c>
    </row>
    <row r="46" spans="1:3" x14ac:dyDescent="0.2">
      <c r="A46" s="49" t="s">
        <v>43</v>
      </c>
      <c r="B46" s="48">
        <v>55233.799999999996</v>
      </c>
      <c r="C46" s="47" t="str">
        <f t="shared" si="0"/>
        <v>оставить</v>
      </c>
    </row>
    <row r="47" spans="1:3" x14ac:dyDescent="0.2">
      <c r="A47" s="49" t="s">
        <v>42</v>
      </c>
      <c r="B47" s="48">
        <v>34475.780000000006</v>
      </c>
      <c r="C47" s="47" t="str">
        <f t="shared" si="0"/>
        <v>оставить</v>
      </c>
    </row>
    <row r="48" spans="1:3" x14ac:dyDescent="0.2">
      <c r="A48" s="49" t="s">
        <v>41</v>
      </c>
      <c r="B48" s="48">
        <v>0</v>
      </c>
      <c r="C48" s="47" t="str">
        <f t="shared" si="0"/>
        <v>выбрать</v>
      </c>
    </row>
    <row r="49" spans="1:3" x14ac:dyDescent="0.2">
      <c r="A49" s="49" t="s">
        <v>40</v>
      </c>
      <c r="B49" s="48">
        <v>29934.500000000004</v>
      </c>
      <c r="C49" s="47" t="str">
        <f t="shared" si="0"/>
        <v>оставить</v>
      </c>
    </row>
    <row r="50" spans="1:3" x14ac:dyDescent="0.2">
      <c r="A50" s="49" t="s">
        <v>39</v>
      </c>
      <c r="B50" s="48">
        <v>95447.249999999985</v>
      </c>
      <c r="C50" s="47" t="str">
        <f t="shared" si="0"/>
        <v>оставить</v>
      </c>
    </row>
    <row r="51" spans="1:3" x14ac:dyDescent="0.2">
      <c r="A51" s="49" t="s">
        <v>38</v>
      </c>
      <c r="B51" s="48">
        <v>27307.85</v>
      </c>
      <c r="C51" s="47" t="str">
        <f t="shared" si="0"/>
        <v>оставить</v>
      </c>
    </row>
    <row r="52" spans="1:3" x14ac:dyDescent="0.2">
      <c r="A52" s="49" t="s">
        <v>37</v>
      </c>
      <c r="B52" s="48">
        <v>34126.400000000001</v>
      </c>
      <c r="C52" s="47" t="str">
        <f t="shared" si="0"/>
        <v>оставить</v>
      </c>
    </row>
    <row r="53" spans="1:3" x14ac:dyDescent="0.2">
      <c r="A53" s="49" t="s">
        <v>36</v>
      </c>
      <c r="B53" s="48">
        <v>47818.750000000007</v>
      </c>
      <c r="C53" s="47" t="str">
        <f t="shared" si="0"/>
        <v>оставить</v>
      </c>
    </row>
    <row r="54" spans="1:3" x14ac:dyDescent="0.2">
      <c r="A54" s="49" t="s">
        <v>35</v>
      </c>
      <c r="B54" s="48">
        <v>57234.149999999994</v>
      </c>
      <c r="C54" s="47" t="str">
        <f t="shared" si="0"/>
        <v>оставить</v>
      </c>
    </row>
    <row r="55" spans="1:3" x14ac:dyDescent="0.2">
      <c r="A55" s="49" t="s">
        <v>34</v>
      </c>
      <c r="B55" s="48">
        <v>32222.499999999993</v>
      </c>
      <c r="C55" s="47" t="str">
        <f t="shared" si="0"/>
        <v>оставить</v>
      </c>
    </row>
    <row r="56" spans="1:3" x14ac:dyDescent="0.2">
      <c r="A56" s="49" t="s">
        <v>33</v>
      </c>
      <c r="B56" s="48">
        <v>52386.549999999996</v>
      </c>
      <c r="C56" s="47" t="str">
        <f t="shared" si="0"/>
        <v>оставить</v>
      </c>
    </row>
    <row r="57" spans="1:3" x14ac:dyDescent="0.2">
      <c r="A57" s="49" t="s">
        <v>32</v>
      </c>
      <c r="B57" s="48">
        <v>167885.19999999995</v>
      </c>
      <c r="C57" s="47" t="str">
        <f t="shared" si="0"/>
        <v>оставить</v>
      </c>
    </row>
    <row r="58" spans="1:3" x14ac:dyDescent="0.2">
      <c r="A58" s="49" t="s">
        <v>31</v>
      </c>
      <c r="B58" s="48">
        <v>29821.9</v>
      </c>
      <c r="C58" s="47" t="str">
        <f t="shared" si="0"/>
        <v>оставить</v>
      </c>
    </row>
    <row r="59" spans="1:3" x14ac:dyDescent="0.2">
      <c r="A59" s="49" t="s">
        <v>30</v>
      </c>
      <c r="B59" s="48">
        <v>12387.3</v>
      </c>
      <c r="C59" s="47" t="str">
        <f t="shared" si="0"/>
        <v>оставить</v>
      </c>
    </row>
    <row r="60" spans="1:3" x14ac:dyDescent="0.2">
      <c r="A60" s="49" t="s">
        <v>29</v>
      </c>
      <c r="B60" s="48">
        <v>20443.25</v>
      </c>
      <c r="C60" s="47" t="str">
        <f t="shared" si="0"/>
        <v>оставить</v>
      </c>
    </row>
    <row r="61" spans="1:3" x14ac:dyDescent="0.2">
      <c r="A61" s="49" t="s">
        <v>28</v>
      </c>
      <c r="B61" s="48">
        <v>38284.549999999996</v>
      </c>
      <c r="C61" s="47" t="str">
        <f t="shared" si="0"/>
        <v>оставить</v>
      </c>
    </row>
    <row r="62" spans="1:3" x14ac:dyDescent="0.2">
      <c r="A62" s="49" t="s">
        <v>27</v>
      </c>
      <c r="B62" s="48">
        <v>33240.000000000007</v>
      </c>
      <c r="C62" s="47" t="str">
        <f t="shared" si="0"/>
        <v>оставить</v>
      </c>
    </row>
    <row r="63" spans="1:3" x14ac:dyDescent="0.2">
      <c r="A63" s="49" t="s">
        <v>26</v>
      </c>
      <c r="B63" s="48">
        <v>23686.850000000006</v>
      </c>
      <c r="C63" s="47" t="str">
        <f t="shared" si="0"/>
        <v>оставить</v>
      </c>
    </row>
    <row r="64" spans="1:3" x14ac:dyDescent="0.2">
      <c r="A64" s="49" t="s">
        <v>44</v>
      </c>
      <c r="B64" s="48">
        <v>37081.549999999996</v>
      </c>
      <c r="C64" s="47" t="str">
        <f t="shared" si="0"/>
        <v>оставить</v>
      </c>
    </row>
    <row r="65" spans="1:3" x14ac:dyDescent="0.2">
      <c r="A65" s="49" t="s">
        <v>45</v>
      </c>
      <c r="B65" s="48">
        <v>18203.5</v>
      </c>
      <c r="C65" s="47" t="str">
        <f t="shared" si="0"/>
        <v>оставить</v>
      </c>
    </row>
    <row r="66" spans="1:3" x14ac:dyDescent="0.2">
      <c r="A66" s="49" t="s">
        <v>46</v>
      </c>
      <c r="B66" s="48">
        <v>12738.1</v>
      </c>
      <c r="C66" s="47" t="str">
        <f t="shared" si="0"/>
        <v>оставить</v>
      </c>
    </row>
    <row r="67" spans="1:3" x14ac:dyDescent="0.2">
      <c r="A67" s="49" t="s">
        <v>47</v>
      </c>
      <c r="B67" s="48">
        <v>198991</v>
      </c>
      <c r="C67" s="47" t="str">
        <f t="shared" si="0"/>
        <v>оставить</v>
      </c>
    </row>
    <row r="68" spans="1:3" x14ac:dyDescent="0.2">
      <c r="A68" s="49" t="s">
        <v>48</v>
      </c>
      <c r="B68" s="48">
        <v>46770.15</v>
      </c>
      <c r="C68" s="47" t="str">
        <f t="shared" si="0"/>
        <v>оставить</v>
      </c>
    </row>
    <row r="69" spans="1:3" x14ac:dyDescent="0.2">
      <c r="A69" s="49" t="s">
        <v>49</v>
      </c>
      <c r="B69" s="48">
        <v>16369.6</v>
      </c>
      <c r="C69" s="47" t="str">
        <f t="shared" si="0"/>
        <v>оставить</v>
      </c>
    </row>
    <row r="70" spans="1:3" x14ac:dyDescent="0.2">
      <c r="A70" s="49" t="s">
        <v>50</v>
      </c>
      <c r="B70" s="48">
        <v>111578.27</v>
      </c>
      <c r="C70" s="47" t="str">
        <f t="shared" si="0"/>
        <v>оставить</v>
      </c>
    </row>
    <row r="71" spans="1:3" x14ac:dyDescent="0.2">
      <c r="A71" s="49" t="s">
        <v>51</v>
      </c>
      <c r="B71" s="48">
        <v>35971.9</v>
      </c>
      <c r="C71" s="47" t="str">
        <f t="shared" si="0"/>
        <v>оставить</v>
      </c>
    </row>
    <row r="72" spans="1:3" x14ac:dyDescent="0.2">
      <c r="A72" s="49" t="s">
        <v>52</v>
      </c>
      <c r="B72" s="48">
        <v>9276.9</v>
      </c>
      <c r="C72" s="47" t="str">
        <f t="shared" si="0"/>
        <v>выбрать</v>
      </c>
    </row>
    <row r="73" spans="1:3" x14ac:dyDescent="0.2">
      <c r="A73" s="49" t="s">
        <v>53</v>
      </c>
      <c r="B73" s="48">
        <v>12518.5</v>
      </c>
      <c r="C73" s="47" t="str">
        <f t="shared" ref="C73:C136" si="1">IF(B73&lt;$F$7,"выбрать","оставить")</f>
        <v>оставить</v>
      </c>
    </row>
    <row r="74" spans="1:3" x14ac:dyDescent="0.2">
      <c r="A74" s="49" t="s">
        <v>54</v>
      </c>
      <c r="B74" s="48">
        <v>3346.5</v>
      </c>
      <c r="C74" s="47" t="str">
        <f t="shared" si="1"/>
        <v>выбрать</v>
      </c>
    </row>
    <row r="75" spans="1:3" x14ac:dyDescent="0.2">
      <c r="A75" s="49" t="s">
        <v>55</v>
      </c>
      <c r="B75" s="48">
        <v>17474.849999999999</v>
      </c>
      <c r="C75" s="47" t="str">
        <f t="shared" si="1"/>
        <v>оставить</v>
      </c>
    </row>
    <row r="76" spans="1:3" x14ac:dyDescent="0.2">
      <c r="A76" s="49" t="s">
        <v>56</v>
      </c>
      <c r="B76" s="48">
        <v>16918.400000000001</v>
      </c>
      <c r="C76" s="47" t="str">
        <f t="shared" si="1"/>
        <v>оставить</v>
      </c>
    </row>
    <row r="77" spans="1:3" x14ac:dyDescent="0.2">
      <c r="A77" s="49" t="s">
        <v>57</v>
      </c>
      <c r="B77" s="48">
        <v>72860.75</v>
      </c>
      <c r="C77" s="47" t="str">
        <f t="shared" si="1"/>
        <v>оставить</v>
      </c>
    </row>
    <row r="78" spans="1:3" x14ac:dyDescent="0.2">
      <c r="A78" s="49" t="s">
        <v>58</v>
      </c>
      <c r="B78" s="48">
        <v>53517.95</v>
      </c>
      <c r="C78" s="47" t="str">
        <f t="shared" si="1"/>
        <v>оставить</v>
      </c>
    </row>
    <row r="79" spans="1:3" x14ac:dyDescent="0.2">
      <c r="A79" s="49" t="s">
        <v>59</v>
      </c>
      <c r="B79" s="48">
        <v>38269.599999999999</v>
      </c>
      <c r="C79" s="47" t="str">
        <f t="shared" si="1"/>
        <v>оставить</v>
      </c>
    </row>
    <row r="80" spans="1:3" x14ac:dyDescent="0.2">
      <c r="A80" s="49" t="s">
        <v>60</v>
      </c>
      <c r="B80" s="48">
        <v>220755.40000000005</v>
      </c>
      <c r="C80" s="47" t="str">
        <f t="shared" si="1"/>
        <v>оставить</v>
      </c>
    </row>
    <row r="81" spans="1:3" x14ac:dyDescent="0.2">
      <c r="A81" s="49" t="s">
        <v>61</v>
      </c>
      <c r="B81" s="48">
        <v>209784.90000000002</v>
      </c>
      <c r="C81" s="47" t="str">
        <f t="shared" si="1"/>
        <v>оставить</v>
      </c>
    </row>
    <row r="82" spans="1:3" x14ac:dyDescent="0.2">
      <c r="A82" s="49" t="s">
        <v>62</v>
      </c>
      <c r="B82" s="48">
        <v>122821.50000000001</v>
      </c>
      <c r="C82" s="47" t="str">
        <f t="shared" si="1"/>
        <v>оставить</v>
      </c>
    </row>
    <row r="83" spans="1:3" x14ac:dyDescent="0.2">
      <c r="A83" s="49" t="s">
        <v>63</v>
      </c>
      <c r="B83" s="48">
        <v>29679.95</v>
      </c>
      <c r="C83" s="47" t="str">
        <f t="shared" si="1"/>
        <v>оставить</v>
      </c>
    </row>
    <row r="84" spans="1:3" x14ac:dyDescent="0.2">
      <c r="A84" s="49" t="s">
        <v>76</v>
      </c>
      <c r="B84" s="48">
        <v>137991.00000000003</v>
      </c>
      <c r="C84" s="47" t="str">
        <f t="shared" si="1"/>
        <v>оставить</v>
      </c>
    </row>
    <row r="85" spans="1:3" x14ac:dyDescent="0.2">
      <c r="A85" s="49" t="s">
        <v>77</v>
      </c>
      <c r="B85" s="48">
        <v>42066.8</v>
      </c>
      <c r="C85" s="47" t="str">
        <f t="shared" si="1"/>
        <v>оставить</v>
      </c>
    </row>
    <row r="86" spans="1:3" x14ac:dyDescent="0.2">
      <c r="A86" s="49" t="s">
        <v>82</v>
      </c>
      <c r="B86" s="48">
        <v>34620.599999999991</v>
      </c>
      <c r="C86" s="47" t="str">
        <f t="shared" si="1"/>
        <v>оставить</v>
      </c>
    </row>
    <row r="87" spans="1:3" x14ac:dyDescent="0.2">
      <c r="A87" s="49" t="s">
        <v>81</v>
      </c>
      <c r="B87" s="48">
        <v>64446.399999999994</v>
      </c>
      <c r="C87" s="47" t="str">
        <f t="shared" si="1"/>
        <v>оставить</v>
      </c>
    </row>
    <row r="88" spans="1:3" x14ac:dyDescent="0.2">
      <c r="A88" s="49" t="s">
        <v>80</v>
      </c>
      <c r="B88" s="48">
        <v>59607.750000000007</v>
      </c>
      <c r="C88" s="47" t="str">
        <f t="shared" si="1"/>
        <v>оставить</v>
      </c>
    </row>
    <row r="89" spans="1:3" x14ac:dyDescent="0.2">
      <c r="A89" s="49" t="s">
        <v>79</v>
      </c>
      <c r="B89" s="48">
        <v>47517.750000000015</v>
      </c>
      <c r="C89" s="47" t="str">
        <f t="shared" si="1"/>
        <v>оставить</v>
      </c>
    </row>
    <row r="90" spans="1:3" x14ac:dyDescent="0.2">
      <c r="A90" s="49" t="s">
        <v>78</v>
      </c>
      <c r="B90" s="48">
        <v>126699.20000000001</v>
      </c>
      <c r="C90" s="47" t="str">
        <f t="shared" si="1"/>
        <v>оставить</v>
      </c>
    </row>
    <row r="91" spans="1:3" x14ac:dyDescent="0.2">
      <c r="A91" s="49" t="s">
        <v>83</v>
      </c>
      <c r="B91" s="48">
        <v>22984.9</v>
      </c>
      <c r="C91" s="47" t="str">
        <f t="shared" si="1"/>
        <v>оставить</v>
      </c>
    </row>
    <row r="92" spans="1:3" x14ac:dyDescent="0.2">
      <c r="A92" s="49" t="s">
        <v>84</v>
      </c>
      <c r="B92" s="48">
        <v>19188.5</v>
      </c>
      <c r="C92" s="47" t="str">
        <f t="shared" si="1"/>
        <v>оставить</v>
      </c>
    </row>
    <row r="93" spans="1:3" x14ac:dyDescent="0.2">
      <c r="A93" s="49" t="s">
        <v>85</v>
      </c>
      <c r="B93" s="48">
        <v>20158.400000000001</v>
      </c>
      <c r="C93" s="47" t="str">
        <f t="shared" si="1"/>
        <v>оставить</v>
      </c>
    </row>
    <row r="94" spans="1:3" x14ac:dyDescent="0.2">
      <c r="A94" s="49" t="s">
        <v>86</v>
      </c>
      <c r="B94" s="48">
        <v>20337.7</v>
      </c>
      <c r="C94" s="47" t="str">
        <f t="shared" si="1"/>
        <v>оставить</v>
      </c>
    </row>
    <row r="95" spans="1:3" x14ac:dyDescent="0.2">
      <c r="A95" s="49" t="s">
        <v>87</v>
      </c>
      <c r="B95" s="48">
        <v>48174.530000000006</v>
      </c>
      <c r="C95" s="47" t="str">
        <f t="shared" si="1"/>
        <v>оставить</v>
      </c>
    </row>
    <row r="96" spans="1:3" x14ac:dyDescent="0.2">
      <c r="A96" s="49" t="s">
        <v>88</v>
      </c>
      <c r="B96" s="48">
        <v>39210.31</v>
      </c>
      <c r="C96" s="47" t="str">
        <f t="shared" si="1"/>
        <v>оставить</v>
      </c>
    </row>
    <row r="97" spans="1:3" x14ac:dyDescent="0.2">
      <c r="A97" s="49" t="s">
        <v>89</v>
      </c>
      <c r="B97" s="48">
        <v>65323.459999999992</v>
      </c>
      <c r="C97" s="47" t="str">
        <f t="shared" si="1"/>
        <v>оставить</v>
      </c>
    </row>
    <row r="98" spans="1:3" x14ac:dyDescent="0.2">
      <c r="A98" s="49" t="s">
        <v>90</v>
      </c>
      <c r="B98" s="48">
        <v>21781.200000000001</v>
      </c>
      <c r="C98" s="47" t="str">
        <f t="shared" si="1"/>
        <v>оставить</v>
      </c>
    </row>
    <row r="99" spans="1:3" x14ac:dyDescent="0.2">
      <c r="A99" s="49" t="s">
        <v>91</v>
      </c>
      <c r="B99" s="48">
        <v>81907.459999999992</v>
      </c>
      <c r="C99" s="47" t="str">
        <f t="shared" si="1"/>
        <v>оставить</v>
      </c>
    </row>
    <row r="100" spans="1:3" x14ac:dyDescent="0.2">
      <c r="A100" s="49" t="s">
        <v>96</v>
      </c>
      <c r="B100" s="48">
        <v>61270.7</v>
      </c>
      <c r="C100" s="47" t="str">
        <f t="shared" si="1"/>
        <v>оставить</v>
      </c>
    </row>
    <row r="101" spans="1:3" x14ac:dyDescent="0.2">
      <c r="A101" s="49" t="s">
        <v>95</v>
      </c>
      <c r="B101" s="48">
        <v>24491.3</v>
      </c>
      <c r="C101" s="47" t="str">
        <f t="shared" si="1"/>
        <v>оставить</v>
      </c>
    </row>
    <row r="102" spans="1:3" x14ac:dyDescent="0.2">
      <c r="A102" s="49" t="s">
        <v>94</v>
      </c>
      <c r="B102" s="48">
        <v>39775.300000000003</v>
      </c>
      <c r="C102" s="47" t="str">
        <f t="shared" si="1"/>
        <v>оставить</v>
      </c>
    </row>
    <row r="103" spans="1:3" x14ac:dyDescent="0.2">
      <c r="A103" s="49" t="s">
        <v>93</v>
      </c>
      <c r="B103" s="48">
        <v>35972.9</v>
      </c>
      <c r="C103" s="47" t="str">
        <f t="shared" si="1"/>
        <v>оставить</v>
      </c>
    </row>
    <row r="104" spans="1:3" x14ac:dyDescent="0.2">
      <c r="A104" s="49" t="s">
        <v>92</v>
      </c>
      <c r="B104" s="48">
        <v>34835.25</v>
      </c>
      <c r="C104" s="47" t="str">
        <f t="shared" si="1"/>
        <v>оставить</v>
      </c>
    </row>
    <row r="105" spans="1:3" x14ac:dyDescent="0.2">
      <c r="A105" s="49" t="s">
        <v>97</v>
      </c>
      <c r="B105" s="48">
        <v>69774.100000000006</v>
      </c>
      <c r="C105" s="47" t="str">
        <f t="shared" si="1"/>
        <v>оставить</v>
      </c>
    </row>
    <row r="106" spans="1:3" x14ac:dyDescent="0.2">
      <c r="A106" s="49" t="s">
        <v>98</v>
      </c>
      <c r="B106" s="48">
        <v>41155.409999999989</v>
      </c>
      <c r="C106" s="47" t="str">
        <f t="shared" si="1"/>
        <v>оставить</v>
      </c>
    </row>
    <row r="107" spans="1:3" x14ac:dyDescent="0.2">
      <c r="A107" s="49" t="s">
        <v>99</v>
      </c>
      <c r="B107" s="48">
        <v>40096.19999999999</v>
      </c>
      <c r="C107" s="47" t="str">
        <f t="shared" si="1"/>
        <v>оставить</v>
      </c>
    </row>
    <row r="108" spans="1:3" x14ac:dyDescent="0.2">
      <c r="A108" s="49" t="s">
        <v>100</v>
      </c>
      <c r="B108" s="48">
        <v>27206.1</v>
      </c>
      <c r="C108" s="47" t="str">
        <f t="shared" si="1"/>
        <v>оставить</v>
      </c>
    </row>
    <row r="109" spans="1:3" x14ac:dyDescent="0.2">
      <c r="A109" s="49" t="s">
        <v>101</v>
      </c>
      <c r="B109" s="48">
        <v>33301.69999999999</v>
      </c>
      <c r="C109" s="47" t="str">
        <f t="shared" si="1"/>
        <v>оставить</v>
      </c>
    </row>
    <row r="110" spans="1:3" x14ac:dyDescent="0.2">
      <c r="A110" s="49" t="s">
        <v>102</v>
      </c>
      <c r="B110" s="48">
        <v>28693.049999999996</v>
      </c>
      <c r="C110" s="47" t="str">
        <f t="shared" si="1"/>
        <v>оставить</v>
      </c>
    </row>
    <row r="111" spans="1:3" x14ac:dyDescent="0.2">
      <c r="A111" s="49" t="s">
        <v>103</v>
      </c>
      <c r="B111" s="48">
        <v>44111.05000000001</v>
      </c>
      <c r="C111" s="47" t="str">
        <f t="shared" si="1"/>
        <v>оставить</v>
      </c>
    </row>
    <row r="112" spans="1:3" x14ac:dyDescent="0.2">
      <c r="A112" s="49" t="s">
        <v>104</v>
      </c>
      <c r="B112" s="48">
        <v>42791.85</v>
      </c>
      <c r="C112" s="47" t="str">
        <f t="shared" si="1"/>
        <v>оставить</v>
      </c>
    </row>
    <row r="113" spans="1:3" x14ac:dyDescent="0.2">
      <c r="A113" s="49" t="s">
        <v>105</v>
      </c>
      <c r="B113" s="48">
        <v>35150.75</v>
      </c>
      <c r="C113" s="47" t="str">
        <f t="shared" si="1"/>
        <v>оставить</v>
      </c>
    </row>
    <row r="114" spans="1:3" x14ac:dyDescent="0.2">
      <c r="A114" s="49" t="s">
        <v>110</v>
      </c>
      <c r="B114" s="48">
        <v>13835.75</v>
      </c>
      <c r="C114" s="47" t="str">
        <f t="shared" si="1"/>
        <v>оставить</v>
      </c>
    </row>
    <row r="115" spans="1:3" x14ac:dyDescent="0.2">
      <c r="A115" s="49" t="s">
        <v>109</v>
      </c>
      <c r="B115" s="48">
        <v>20539.400000000001</v>
      </c>
      <c r="C115" s="47" t="str">
        <f t="shared" si="1"/>
        <v>оставить</v>
      </c>
    </row>
    <row r="116" spans="1:3" x14ac:dyDescent="0.2">
      <c r="A116" s="49" t="s">
        <v>108</v>
      </c>
      <c r="B116" s="48">
        <v>35251.350000000006</v>
      </c>
      <c r="C116" s="47" t="str">
        <f t="shared" si="1"/>
        <v>оставить</v>
      </c>
    </row>
    <row r="117" spans="1:3" x14ac:dyDescent="0.2">
      <c r="A117" s="49" t="s">
        <v>107</v>
      </c>
      <c r="B117" s="48">
        <v>35651.1</v>
      </c>
      <c r="C117" s="47" t="str">
        <f t="shared" si="1"/>
        <v>оставить</v>
      </c>
    </row>
    <row r="118" spans="1:3" x14ac:dyDescent="0.2">
      <c r="A118" s="49" t="s">
        <v>106</v>
      </c>
      <c r="B118" s="48">
        <v>22462.899999999998</v>
      </c>
      <c r="C118" s="47" t="str">
        <f t="shared" si="1"/>
        <v>оставить</v>
      </c>
    </row>
    <row r="119" spans="1:3" x14ac:dyDescent="0.2">
      <c r="A119" s="49" t="s">
        <v>111</v>
      </c>
      <c r="B119" s="48">
        <v>28058.530000000006</v>
      </c>
      <c r="C119" s="47" t="str">
        <f t="shared" si="1"/>
        <v>оставить</v>
      </c>
    </row>
    <row r="120" spans="1:3" x14ac:dyDescent="0.2">
      <c r="A120" s="49" t="s">
        <v>112</v>
      </c>
      <c r="B120" s="48">
        <v>80157.42</v>
      </c>
      <c r="C120" s="47" t="str">
        <f t="shared" si="1"/>
        <v>оставить</v>
      </c>
    </row>
    <row r="121" spans="1:3" x14ac:dyDescent="0.2">
      <c r="A121" s="49" t="s">
        <v>113</v>
      </c>
      <c r="B121" s="48">
        <v>28754.370000000003</v>
      </c>
      <c r="C121" s="47" t="str">
        <f t="shared" si="1"/>
        <v>оставить</v>
      </c>
    </row>
    <row r="122" spans="1:3" x14ac:dyDescent="0.2">
      <c r="A122" s="49" t="s">
        <v>114</v>
      </c>
      <c r="B122" s="48">
        <v>30903.499999999996</v>
      </c>
      <c r="C122" s="47" t="str">
        <f t="shared" si="1"/>
        <v>оставить</v>
      </c>
    </row>
    <row r="123" spans="1:3" x14ac:dyDescent="0.2">
      <c r="A123" s="49" t="s">
        <v>115</v>
      </c>
      <c r="B123" s="48">
        <v>30789.999999999996</v>
      </c>
      <c r="C123" s="47" t="str">
        <f t="shared" si="1"/>
        <v>оставить</v>
      </c>
    </row>
    <row r="124" spans="1:3" x14ac:dyDescent="0.2">
      <c r="A124" s="49" t="s">
        <v>116</v>
      </c>
      <c r="B124" s="48">
        <v>27661.3</v>
      </c>
      <c r="C124" s="47" t="str">
        <f t="shared" si="1"/>
        <v>оставить</v>
      </c>
    </row>
    <row r="125" spans="1:3" x14ac:dyDescent="0.2">
      <c r="A125" s="49" t="s">
        <v>117</v>
      </c>
      <c r="B125" s="48">
        <v>16456.400000000001</v>
      </c>
      <c r="C125" s="47" t="str">
        <f t="shared" si="1"/>
        <v>оставить</v>
      </c>
    </row>
    <row r="126" spans="1:3" x14ac:dyDescent="0.2">
      <c r="A126" s="49" t="s">
        <v>118</v>
      </c>
      <c r="B126" s="48">
        <v>61805.01999999999</v>
      </c>
      <c r="C126" s="47" t="str">
        <f t="shared" si="1"/>
        <v>оставить</v>
      </c>
    </row>
    <row r="127" spans="1:3" x14ac:dyDescent="0.2">
      <c r="A127" s="49" t="s">
        <v>119</v>
      </c>
      <c r="B127" s="48">
        <v>27433.200000000001</v>
      </c>
      <c r="C127" s="47" t="str">
        <f t="shared" si="1"/>
        <v>оставить</v>
      </c>
    </row>
    <row r="128" spans="1:3" x14ac:dyDescent="0.2">
      <c r="A128" s="49" t="s">
        <v>124</v>
      </c>
      <c r="B128" s="48">
        <v>24385.749999999996</v>
      </c>
      <c r="C128" s="47" t="str">
        <f t="shared" si="1"/>
        <v>оставить</v>
      </c>
    </row>
    <row r="129" spans="1:3" x14ac:dyDescent="0.2">
      <c r="A129" s="49" t="s">
        <v>123</v>
      </c>
      <c r="B129" s="48">
        <v>32837.549999999996</v>
      </c>
      <c r="C129" s="47" t="str">
        <f t="shared" si="1"/>
        <v>оставить</v>
      </c>
    </row>
    <row r="130" spans="1:3" x14ac:dyDescent="0.2">
      <c r="A130" s="49" t="s">
        <v>122</v>
      </c>
      <c r="B130" s="48">
        <v>15722.399999999998</v>
      </c>
      <c r="C130" s="47" t="str">
        <f t="shared" si="1"/>
        <v>оставить</v>
      </c>
    </row>
    <row r="131" spans="1:3" x14ac:dyDescent="0.2">
      <c r="A131" s="49" t="s">
        <v>121</v>
      </c>
      <c r="B131" s="48">
        <v>28064.2</v>
      </c>
      <c r="C131" s="47" t="str">
        <f t="shared" si="1"/>
        <v>оставить</v>
      </c>
    </row>
    <row r="132" spans="1:3" x14ac:dyDescent="0.2">
      <c r="A132" s="49" t="s">
        <v>120</v>
      </c>
      <c r="B132" s="48">
        <v>13019.300000000001</v>
      </c>
      <c r="C132" s="47" t="str">
        <f t="shared" si="1"/>
        <v>оставить</v>
      </c>
    </row>
    <row r="133" spans="1:3" x14ac:dyDescent="0.2">
      <c r="A133" s="49" t="s">
        <v>125</v>
      </c>
      <c r="B133" s="48">
        <v>27318.100000000002</v>
      </c>
      <c r="C133" s="47" t="str">
        <f t="shared" si="1"/>
        <v>оставить</v>
      </c>
    </row>
    <row r="134" spans="1:3" x14ac:dyDescent="0.2">
      <c r="A134" s="49" t="s">
        <v>126</v>
      </c>
      <c r="B134" s="48">
        <v>16121.2</v>
      </c>
      <c r="C134" s="47" t="str">
        <f t="shared" si="1"/>
        <v>оставить</v>
      </c>
    </row>
    <row r="135" spans="1:3" x14ac:dyDescent="0.2">
      <c r="A135" s="49" t="s">
        <v>127</v>
      </c>
      <c r="B135" s="48">
        <v>29246.950000000004</v>
      </c>
      <c r="C135" s="47" t="str">
        <f t="shared" si="1"/>
        <v>оставить</v>
      </c>
    </row>
    <row r="136" spans="1:3" x14ac:dyDescent="0.2">
      <c r="A136" s="49" t="s">
        <v>128</v>
      </c>
      <c r="B136" s="48">
        <v>11176.8</v>
      </c>
      <c r="C136" s="47" t="str">
        <f t="shared" si="1"/>
        <v>оставить</v>
      </c>
    </row>
    <row r="137" spans="1:3" x14ac:dyDescent="0.2">
      <c r="A137" s="49" t="s">
        <v>129</v>
      </c>
      <c r="B137" s="48">
        <v>7748.0499999999993</v>
      </c>
      <c r="C137" s="47" t="str">
        <f t="shared" ref="C137:C192" si="2">IF(B137&lt;$F$7,"выбрать","оставить")</f>
        <v>выбрать</v>
      </c>
    </row>
    <row r="138" spans="1:3" x14ac:dyDescent="0.2">
      <c r="A138" s="49" t="s">
        <v>130</v>
      </c>
      <c r="B138" s="48">
        <v>29013.200000000001</v>
      </c>
      <c r="C138" s="47" t="str">
        <f t="shared" si="2"/>
        <v>оставить</v>
      </c>
    </row>
    <row r="139" spans="1:3" x14ac:dyDescent="0.2">
      <c r="A139" s="49" t="s">
        <v>131</v>
      </c>
      <c r="B139" s="48">
        <v>73817</v>
      </c>
      <c r="C139" s="47" t="str">
        <f t="shared" si="2"/>
        <v>оставить</v>
      </c>
    </row>
    <row r="140" spans="1:3" x14ac:dyDescent="0.2">
      <c r="A140" s="49" t="s">
        <v>132</v>
      </c>
      <c r="B140" s="48">
        <v>77531.899999999994</v>
      </c>
      <c r="C140" s="47" t="str">
        <f t="shared" si="2"/>
        <v>оставить</v>
      </c>
    </row>
    <row r="141" spans="1:3" x14ac:dyDescent="0.2">
      <c r="A141" s="49" t="s">
        <v>133</v>
      </c>
      <c r="B141" s="48">
        <v>16459.77</v>
      </c>
      <c r="C141" s="47" t="str">
        <f t="shared" si="2"/>
        <v>оставить</v>
      </c>
    </row>
    <row r="142" spans="1:3" x14ac:dyDescent="0.2">
      <c r="A142" s="49" t="s">
        <v>138</v>
      </c>
      <c r="B142" s="48">
        <v>5500</v>
      </c>
      <c r="C142" s="47" t="str">
        <f t="shared" si="2"/>
        <v>выбрать</v>
      </c>
    </row>
    <row r="143" spans="1:3" x14ac:dyDescent="0.2">
      <c r="A143" s="49" t="s">
        <v>137</v>
      </c>
      <c r="B143" s="48">
        <v>152130.00000000003</v>
      </c>
      <c r="C143" s="47" t="str">
        <f t="shared" si="2"/>
        <v>оставить</v>
      </c>
    </row>
    <row r="144" spans="1:3" x14ac:dyDescent="0.2">
      <c r="A144" s="49" t="s">
        <v>136</v>
      </c>
      <c r="B144" s="48">
        <v>76178.400000000009</v>
      </c>
      <c r="C144" s="47" t="str">
        <f t="shared" si="2"/>
        <v>оставить</v>
      </c>
    </row>
    <row r="145" spans="1:3" x14ac:dyDescent="0.2">
      <c r="A145" s="49" t="s">
        <v>135</v>
      </c>
      <c r="B145" s="48">
        <v>164018.59999999998</v>
      </c>
      <c r="C145" s="47" t="str">
        <f t="shared" si="2"/>
        <v>оставить</v>
      </c>
    </row>
    <row r="146" spans="1:3" x14ac:dyDescent="0.2">
      <c r="A146" s="49" t="s">
        <v>134</v>
      </c>
      <c r="B146" s="48">
        <v>167894.80000000002</v>
      </c>
      <c r="C146" s="47" t="str">
        <f t="shared" si="2"/>
        <v>оставить</v>
      </c>
    </row>
    <row r="147" spans="1:3" x14ac:dyDescent="0.2">
      <c r="A147" s="49" t="s">
        <v>139</v>
      </c>
      <c r="B147" s="48">
        <v>130374.09999999999</v>
      </c>
      <c r="C147" s="47" t="str">
        <f t="shared" si="2"/>
        <v>оставить</v>
      </c>
    </row>
    <row r="148" spans="1:3" x14ac:dyDescent="0.2">
      <c r="A148" s="49" t="s">
        <v>140</v>
      </c>
      <c r="B148" s="48">
        <v>99447.599999999991</v>
      </c>
      <c r="C148" s="47" t="str">
        <f t="shared" si="2"/>
        <v>оставить</v>
      </c>
    </row>
    <row r="149" spans="1:3" x14ac:dyDescent="0.2">
      <c r="A149" s="49" t="s">
        <v>141</v>
      </c>
      <c r="B149" s="48">
        <v>115387.72999999998</v>
      </c>
      <c r="C149" s="47" t="str">
        <f t="shared" si="2"/>
        <v>оставить</v>
      </c>
    </row>
    <row r="150" spans="1:3" x14ac:dyDescent="0.2">
      <c r="A150" s="49" t="s">
        <v>142</v>
      </c>
      <c r="B150" s="48">
        <v>33209.599999999999</v>
      </c>
      <c r="C150" s="47" t="str">
        <f t="shared" si="2"/>
        <v>оставить</v>
      </c>
    </row>
    <row r="151" spans="1:3" x14ac:dyDescent="0.2">
      <c r="A151" s="49" t="s">
        <v>143</v>
      </c>
      <c r="B151" s="48">
        <v>108477.79999999999</v>
      </c>
      <c r="C151" s="47" t="str">
        <f t="shared" si="2"/>
        <v>оставить</v>
      </c>
    </row>
    <row r="152" spans="1:3" x14ac:dyDescent="0.2">
      <c r="A152" s="49" t="s">
        <v>144</v>
      </c>
      <c r="B152" s="48">
        <v>16934.050000000003</v>
      </c>
      <c r="C152" s="47" t="str">
        <f t="shared" si="2"/>
        <v>оставить</v>
      </c>
    </row>
    <row r="153" spans="1:3" x14ac:dyDescent="0.2">
      <c r="A153" s="49" t="s">
        <v>145</v>
      </c>
      <c r="B153" s="48">
        <v>31397.300000000003</v>
      </c>
      <c r="C153" s="47" t="str">
        <f t="shared" si="2"/>
        <v>оставить</v>
      </c>
    </row>
    <row r="154" spans="1:3" x14ac:dyDescent="0.2">
      <c r="A154" s="49" t="s">
        <v>146</v>
      </c>
      <c r="B154" s="48">
        <v>17614.8</v>
      </c>
      <c r="C154" s="47" t="str">
        <f t="shared" si="2"/>
        <v>оставить</v>
      </c>
    </row>
    <row r="155" spans="1:3" x14ac:dyDescent="0.2">
      <c r="A155" s="49" t="s">
        <v>147</v>
      </c>
      <c r="B155" s="48">
        <v>47237.8</v>
      </c>
      <c r="C155" s="47" t="str">
        <f t="shared" si="2"/>
        <v>оставить</v>
      </c>
    </row>
    <row r="156" spans="1:3" x14ac:dyDescent="0.2">
      <c r="A156" s="49" t="s">
        <v>152</v>
      </c>
      <c r="B156" s="48">
        <v>34519.950000000004</v>
      </c>
      <c r="C156" s="47" t="str">
        <f t="shared" si="2"/>
        <v>оставить</v>
      </c>
    </row>
    <row r="157" spans="1:3" x14ac:dyDescent="0.2">
      <c r="A157" s="49" t="s">
        <v>151</v>
      </c>
      <c r="B157" s="48">
        <v>88394.9</v>
      </c>
      <c r="C157" s="47" t="str">
        <f t="shared" si="2"/>
        <v>оставить</v>
      </c>
    </row>
    <row r="158" spans="1:3" x14ac:dyDescent="0.2">
      <c r="A158" s="49" t="s">
        <v>150</v>
      </c>
      <c r="B158" s="48">
        <v>33294</v>
      </c>
      <c r="C158" s="47" t="str">
        <f t="shared" si="2"/>
        <v>оставить</v>
      </c>
    </row>
    <row r="159" spans="1:3" x14ac:dyDescent="0.2">
      <c r="A159" s="49" t="s">
        <v>149</v>
      </c>
      <c r="B159" s="48">
        <v>90852.549999999988</v>
      </c>
      <c r="C159" s="47" t="str">
        <f t="shared" si="2"/>
        <v>оставить</v>
      </c>
    </row>
    <row r="160" spans="1:3" x14ac:dyDescent="0.2">
      <c r="A160" s="49" t="s">
        <v>148</v>
      </c>
      <c r="B160" s="48">
        <v>32793.39</v>
      </c>
      <c r="C160" s="47" t="str">
        <f t="shared" si="2"/>
        <v>оставить</v>
      </c>
    </row>
    <row r="161" spans="1:3" x14ac:dyDescent="0.2">
      <c r="A161" s="49" t="s">
        <v>153</v>
      </c>
      <c r="B161" s="48">
        <v>42056.3</v>
      </c>
      <c r="C161" s="47" t="str">
        <f t="shared" si="2"/>
        <v>оставить</v>
      </c>
    </row>
    <row r="162" spans="1:3" x14ac:dyDescent="0.2">
      <c r="A162" s="49" t="s">
        <v>154</v>
      </c>
      <c r="B162" s="48">
        <v>99745</v>
      </c>
      <c r="C162" s="47" t="str">
        <f t="shared" si="2"/>
        <v>оставить</v>
      </c>
    </row>
    <row r="163" spans="1:3" x14ac:dyDescent="0.2">
      <c r="A163" s="49" t="s">
        <v>155</v>
      </c>
      <c r="B163" s="48">
        <v>215427.14999999997</v>
      </c>
      <c r="C163" s="47" t="str">
        <f t="shared" si="2"/>
        <v>оставить</v>
      </c>
    </row>
    <row r="164" spans="1:3" x14ac:dyDescent="0.2">
      <c r="A164" s="49" t="s">
        <v>156</v>
      </c>
      <c r="B164" s="48">
        <v>48971.149999999994</v>
      </c>
      <c r="C164" s="47" t="str">
        <f t="shared" si="2"/>
        <v>оставить</v>
      </c>
    </row>
    <row r="165" spans="1:3" x14ac:dyDescent="0.2">
      <c r="A165" s="49" t="s">
        <v>157</v>
      </c>
      <c r="B165" s="48">
        <v>60264.15</v>
      </c>
      <c r="C165" s="47" t="str">
        <f t="shared" si="2"/>
        <v>оставить</v>
      </c>
    </row>
    <row r="166" spans="1:3" x14ac:dyDescent="0.2">
      <c r="A166" s="49" t="s">
        <v>158</v>
      </c>
      <c r="B166" s="48">
        <v>0</v>
      </c>
      <c r="C166" s="47" t="str">
        <f t="shared" si="2"/>
        <v>выбрать</v>
      </c>
    </row>
    <row r="167" spans="1:3" x14ac:dyDescent="0.2">
      <c r="A167" s="49" t="s">
        <v>159</v>
      </c>
      <c r="B167" s="48">
        <v>27826</v>
      </c>
      <c r="C167" s="47" t="str">
        <f t="shared" si="2"/>
        <v>оставить</v>
      </c>
    </row>
    <row r="168" spans="1:3" x14ac:dyDescent="0.2">
      <c r="A168" s="49" t="s">
        <v>160</v>
      </c>
      <c r="B168" s="48">
        <v>11866</v>
      </c>
      <c r="C168" s="47" t="str">
        <f t="shared" si="2"/>
        <v>оставить</v>
      </c>
    </row>
    <row r="169" spans="1:3" x14ac:dyDescent="0.2">
      <c r="A169" s="49" t="s">
        <v>161</v>
      </c>
      <c r="B169" s="48">
        <v>44938.2</v>
      </c>
      <c r="C169" s="47" t="str">
        <f t="shared" si="2"/>
        <v>оставить</v>
      </c>
    </row>
    <row r="170" spans="1:3" x14ac:dyDescent="0.2">
      <c r="A170" s="49" t="s">
        <v>165</v>
      </c>
      <c r="B170" s="48">
        <v>22375.15</v>
      </c>
      <c r="C170" s="47" t="str">
        <f t="shared" si="2"/>
        <v>оставить</v>
      </c>
    </row>
    <row r="171" spans="1:3" x14ac:dyDescent="0.2">
      <c r="A171" s="49" t="s">
        <v>164</v>
      </c>
      <c r="B171" s="48">
        <v>207143.65</v>
      </c>
      <c r="C171" s="47" t="str">
        <f t="shared" si="2"/>
        <v>оставить</v>
      </c>
    </row>
    <row r="172" spans="1:3" x14ac:dyDescent="0.2">
      <c r="A172" s="49" t="s">
        <v>163</v>
      </c>
      <c r="B172" s="48">
        <v>161988.05000000002</v>
      </c>
      <c r="C172" s="47" t="str">
        <f t="shared" si="2"/>
        <v>оставить</v>
      </c>
    </row>
    <row r="173" spans="1:3" x14ac:dyDescent="0.2">
      <c r="A173" s="49" t="s">
        <v>162</v>
      </c>
      <c r="B173" s="48">
        <v>55924.150000000009</v>
      </c>
      <c r="C173" s="47" t="str">
        <f t="shared" si="2"/>
        <v>оставить</v>
      </c>
    </row>
    <row r="174" spans="1:3" x14ac:dyDescent="0.2">
      <c r="A174" s="49" t="s">
        <v>166</v>
      </c>
      <c r="B174" s="48">
        <v>107224.20000000001</v>
      </c>
      <c r="C174" s="47" t="str">
        <f t="shared" si="2"/>
        <v>оставить</v>
      </c>
    </row>
    <row r="175" spans="1:3" x14ac:dyDescent="0.2">
      <c r="A175" s="49" t="s">
        <v>167</v>
      </c>
      <c r="B175" s="48">
        <v>105352.74999999999</v>
      </c>
      <c r="C175" s="47" t="str">
        <f t="shared" si="2"/>
        <v>оставить</v>
      </c>
    </row>
    <row r="176" spans="1:3" x14ac:dyDescent="0.2">
      <c r="A176" s="49" t="s">
        <v>168</v>
      </c>
      <c r="B176" s="48">
        <v>111113.25</v>
      </c>
      <c r="C176" s="47" t="str">
        <f t="shared" si="2"/>
        <v>оставить</v>
      </c>
    </row>
    <row r="177" spans="1:3" x14ac:dyDescent="0.2">
      <c r="A177" s="49" t="s">
        <v>169</v>
      </c>
      <c r="B177" s="48">
        <v>109674.90000000002</v>
      </c>
      <c r="C177" s="47" t="str">
        <f t="shared" si="2"/>
        <v>оставить</v>
      </c>
    </row>
    <row r="178" spans="1:3" x14ac:dyDescent="0.2">
      <c r="A178" s="49" t="s">
        <v>170</v>
      </c>
      <c r="B178" s="48">
        <v>89519.299999999988</v>
      </c>
      <c r="C178" s="47" t="str">
        <f t="shared" si="2"/>
        <v>оставить</v>
      </c>
    </row>
    <row r="179" spans="1:3" x14ac:dyDescent="0.2">
      <c r="A179" s="49" t="s">
        <v>171</v>
      </c>
      <c r="B179" s="48">
        <v>246856.55000000005</v>
      </c>
      <c r="C179" s="47" t="str">
        <f t="shared" si="2"/>
        <v>оставить</v>
      </c>
    </row>
    <row r="180" spans="1:3" x14ac:dyDescent="0.2">
      <c r="A180" s="49" t="s">
        <v>172</v>
      </c>
      <c r="B180" s="48">
        <v>344322.05000000005</v>
      </c>
      <c r="C180" s="47" t="str">
        <f t="shared" si="2"/>
        <v>оставить</v>
      </c>
    </row>
    <row r="181" spans="1:3" x14ac:dyDescent="0.2">
      <c r="A181" s="49" t="s">
        <v>173</v>
      </c>
      <c r="B181" s="48">
        <v>281191.05</v>
      </c>
      <c r="C181" s="47" t="str">
        <f t="shared" si="2"/>
        <v>оставить</v>
      </c>
    </row>
    <row r="182" spans="1:3" x14ac:dyDescent="0.2">
      <c r="A182" s="49" t="s">
        <v>177</v>
      </c>
      <c r="B182" s="48">
        <v>122903.6</v>
      </c>
      <c r="C182" s="47" t="str">
        <f t="shared" si="2"/>
        <v>оставить</v>
      </c>
    </row>
    <row r="183" spans="1:3" x14ac:dyDescent="0.2">
      <c r="A183" s="49" t="s">
        <v>176</v>
      </c>
      <c r="B183" s="48">
        <v>101295.20000000001</v>
      </c>
      <c r="C183" s="47" t="str">
        <f t="shared" si="2"/>
        <v>оставить</v>
      </c>
    </row>
    <row r="184" spans="1:3" x14ac:dyDescent="0.2">
      <c r="A184" s="49" t="s">
        <v>175</v>
      </c>
      <c r="B184" s="48">
        <v>50287.85</v>
      </c>
      <c r="C184" s="47" t="str">
        <f t="shared" si="2"/>
        <v>оставить</v>
      </c>
    </row>
    <row r="185" spans="1:3" x14ac:dyDescent="0.2">
      <c r="A185" s="49" t="s">
        <v>174</v>
      </c>
      <c r="B185" s="48">
        <v>64127.15</v>
      </c>
      <c r="C185" s="47" t="str">
        <f t="shared" si="2"/>
        <v>оставить</v>
      </c>
    </row>
    <row r="186" spans="1:3" x14ac:dyDescent="0.2">
      <c r="A186" s="49" t="s">
        <v>178</v>
      </c>
      <c r="B186" s="48">
        <v>82461.650000000009</v>
      </c>
      <c r="C186" s="47" t="str">
        <f t="shared" si="2"/>
        <v>оставить</v>
      </c>
    </row>
    <row r="187" spans="1:3" x14ac:dyDescent="0.2">
      <c r="A187" s="49" t="s">
        <v>179</v>
      </c>
      <c r="B187" s="48">
        <v>202626.59999999998</v>
      </c>
      <c r="C187" s="47" t="str">
        <f t="shared" si="2"/>
        <v>оставить</v>
      </c>
    </row>
    <row r="188" spans="1:3" x14ac:dyDescent="0.2">
      <c r="A188" s="49" t="s">
        <v>180</v>
      </c>
      <c r="B188" s="48">
        <v>78878.449999999983</v>
      </c>
      <c r="C188" s="47" t="str">
        <f t="shared" si="2"/>
        <v>оставить</v>
      </c>
    </row>
    <row r="189" spans="1:3" x14ac:dyDescent="0.2">
      <c r="A189" s="49" t="s">
        <v>181</v>
      </c>
      <c r="B189" s="48">
        <v>21902.7</v>
      </c>
      <c r="C189" s="47" t="str">
        <f t="shared" si="2"/>
        <v>оставить</v>
      </c>
    </row>
    <row r="190" spans="1:3" x14ac:dyDescent="0.2">
      <c r="A190" s="49" t="s">
        <v>182</v>
      </c>
      <c r="B190" s="48">
        <v>80330.419999999969</v>
      </c>
      <c r="C190" s="47" t="str">
        <f t="shared" si="2"/>
        <v>оставить</v>
      </c>
    </row>
    <row r="191" spans="1:3" x14ac:dyDescent="0.2">
      <c r="A191" s="49" t="s">
        <v>183</v>
      </c>
      <c r="B191" s="48">
        <v>97845.5</v>
      </c>
      <c r="C191" s="47" t="str">
        <f t="shared" si="2"/>
        <v>оставить</v>
      </c>
    </row>
    <row r="192" spans="1:3" x14ac:dyDescent="0.2">
      <c r="A192" s="50" t="s">
        <v>189</v>
      </c>
      <c r="B192" s="51">
        <f>SUM(B8:B191)</f>
        <v>12837500.130000008</v>
      </c>
      <c r="C192" s="47" t="str">
        <f t="shared" si="2"/>
        <v>оставить</v>
      </c>
    </row>
  </sheetData>
  <autoFilter ref="A7:C19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20"/>
  <sheetViews>
    <sheetView tabSelected="1" workbookViewId="0">
      <selection activeCell="B9" sqref="B9"/>
    </sheetView>
  </sheetViews>
  <sheetFormatPr baseColWidth="10" defaultColWidth="8.83203125" defaultRowHeight="16" x14ac:dyDescent="0.2"/>
  <cols>
    <col min="1" max="1" width="4.5" style="53" bestFit="1" customWidth="1"/>
    <col min="2" max="2" width="101.1640625" style="57" customWidth="1"/>
    <col min="3" max="16384" width="8.83203125" style="47"/>
  </cols>
  <sheetData>
    <row r="7" spans="1:2" x14ac:dyDescent="0.2">
      <c r="B7" s="54" t="s">
        <v>187</v>
      </c>
    </row>
    <row r="8" spans="1:2" x14ac:dyDescent="0.2">
      <c r="A8" s="53">
        <v>1</v>
      </c>
      <c r="B8" s="55" t="s">
        <v>186</v>
      </c>
    </row>
    <row r="9" spans="1:2" ht="46.5" customHeight="1" x14ac:dyDescent="0.2">
      <c r="A9" s="53">
        <v>2</v>
      </c>
      <c r="B9" s="55" t="s">
        <v>211</v>
      </c>
    </row>
    <row r="10" spans="1:2" ht="32" x14ac:dyDescent="0.2">
      <c r="A10" s="53">
        <v>3</v>
      </c>
      <c r="B10" s="55" t="s">
        <v>204</v>
      </c>
    </row>
    <row r="11" spans="1:2" ht="32" x14ac:dyDescent="0.2">
      <c r="A11" s="53">
        <v>4</v>
      </c>
      <c r="B11" s="55" t="s">
        <v>190</v>
      </c>
    </row>
    <row r="12" spans="1:2" ht="48" x14ac:dyDescent="0.2">
      <c r="A12" s="53">
        <v>5</v>
      </c>
      <c r="B12" s="55" t="s">
        <v>191</v>
      </c>
    </row>
    <row r="13" spans="1:2" ht="32" x14ac:dyDescent="0.2">
      <c r="A13" s="53">
        <v>6</v>
      </c>
      <c r="B13" s="55" t="s">
        <v>202</v>
      </c>
    </row>
    <row r="14" spans="1:2" ht="96" x14ac:dyDescent="0.2">
      <c r="A14" s="53">
        <v>7</v>
      </c>
      <c r="B14" s="55" t="s">
        <v>205</v>
      </c>
    </row>
    <row r="15" spans="1:2" ht="48" x14ac:dyDescent="0.2">
      <c r="A15" s="53">
        <v>8</v>
      </c>
      <c r="B15" s="56" t="s">
        <v>206</v>
      </c>
    </row>
    <row r="16" spans="1:2" ht="32" x14ac:dyDescent="0.2">
      <c r="A16" s="53">
        <v>9</v>
      </c>
      <c r="B16" s="56" t="s">
        <v>208</v>
      </c>
    </row>
    <row r="17" spans="1:2" ht="32" x14ac:dyDescent="0.2">
      <c r="A17" s="53">
        <v>10</v>
      </c>
      <c r="B17" s="57" t="s">
        <v>209</v>
      </c>
    </row>
    <row r="18" spans="1:2" x14ac:dyDescent="0.2">
      <c r="B18" s="59"/>
    </row>
    <row r="19" spans="1:2" x14ac:dyDescent="0.2">
      <c r="B19" s="59"/>
    </row>
    <row r="20" spans="1:2" x14ac:dyDescent="0.2">
      <c r="B20" s="5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Зал</vt:lpstr>
      <vt:lpstr>Данные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Варламов Андрей</dc:creator>
  <cp:lastModifiedBy>Пользователь Microsoft Office</cp:lastModifiedBy>
  <cp:lastPrinted>2015-01-20T09:53:23Z</cp:lastPrinted>
  <dcterms:created xsi:type="dcterms:W3CDTF">2015-01-20T08:55:42Z</dcterms:created>
  <dcterms:modified xsi:type="dcterms:W3CDTF">2016-08-24T17:35:54Z</dcterms:modified>
</cp:coreProperties>
</file>